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7980" activeTab="2"/>
  </bookViews>
  <sheets>
    <sheet name="cover" sheetId="1" r:id="rId1"/>
    <sheet name="Narrative" sheetId="2" r:id="rId2"/>
    <sheet name="FY 2011 BUDGET CAP" sheetId="3" r:id="rId3"/>
  </sheets>
  <definedNames>
    <definedName name="_xlnm.Print_Area" localSheetId="2">'FY 2011 BUDGET CAP'!$A$1:$L$767</definedName>
    <definedName name="_xlnm.Print_Area" localSheetId="1">'Narrative'!$A$1:$M$13</definedName>
  </definedNames>
  <calcPr fullCalcOnLoad="1"/>
</workbook>
</file>

<file path=xl/sharedStrings.xml><?xml version="1.0" encoding="utf-8"?>
<sst xmlns="http://schemas.openxmlformats.org/spreadsheetml/2006/main" count="467" uniqueCount="284">
  <si>
    <t>Costs to be Allocated</t>
  </si>
  <si>
    <t>Department Costs (Schedule 1.1)</t>
  </si>
  <si>
    <t>Department Admin. (Sechedule 1.2)</t>
  </si>
  <si>
    <t>Total Costs to be Allocated</t>
  </si>
  <si>
    <t>Allocation of Costs</t>
  </si>
  <si>
    <t>1031 PUBLIC WORKS BOARD</t>
  </si>
  <si>
    <t>2980 UNIV OF NEVADA, RENO</t>
  </si>
  <si>
    <t>3012 WESTERN NEV COMM COLL</t>
  </si>
  <si>
    <t>3018 TRUCKEE MEADOWS CC</t>
  </si>
  <si>
    <t>3156 GOVS COUNCIL ON REHAB</t>
  </si>
  <si>
    <t>3158 MHMR DEV SERV</t>
  </si>
  <si>
    <t>3161 S NEV ADULT MH SVCS</t>
  </si>
  <si>
    <t>3162 N NEV ADULT MN SVCS</t>
  </si>
  <si>
    <t>3167 RURAL REGIONAL CENTER</t>
  </si>
  <si>
    <t>3170 BUREAU OF ALCOHOL &amp; DRUG</t>
  </si>
  <si>
    <t>3194 BUREAU OF HEALTH PROT</t>
  </si>
  <si>
    <t>3208 BUR OF EARLY INTERVENT</t>
  </si>
  <si>
    <t>3224 BUR OF COMM HEALTH</t>
  </si>
  <si>
    <t>3279 DESERT REGIONAL CENTER</t>
  </si>
  <si>
    <t>3280 SIERRA REGIONAL CENTER</t>
  </si>
  <si>
    <t>3719 SILVER STATE INDUSTRIES</t>
  </si>
  <si>
    <t>3811 CONSUMER AFFAIRS DIVISION</t>
  </si>
  <si>
    <t>4149 ENVIRONMENTAL COMM</t>
  </si>
  <si>
    <t>4821 PUB EMPLY RETIRE SYSTEM</t>
  </si>
  <si>
    <t>DEPARTMENTAL COSTS</t>
  </si>
  <si>
    <t xml:space="preserve"> </t>
  </si>
  <si>
    <t>TABLE OF CONTENTS</t>
  </si>
  <si>
    <t>SUMMARY SCHEDULE</t>
  </si>
  <si>
    <t>ALLOCATION SUMMARY</t>
  </si>
  <si>
    <t>1130 CONTROLLER</t>
  </si>
  <si>
    <t>1080 TREASURY</t>
  </si>
  <si>
    <t>1000 GOVERNOR</t>
  </si>
  <si>
    <t>1050 SEC'Y STATE</t>
  </si>
  <si>
    <t>1343 ETHICS COMM</t>
  </si>
  <si>
    <t>1354 MOTOR POOL</t>
  </si>
  <si>
    <t>1358 PURCHASING</t>
  </si>
  <si>
    <t>1363 PERSONNEL</t>
  </si>
  <si>
    <t>1373 DOIT ADMIN</t>
  </si>
  <si>
    <t>2361 TAXATION</t>
  </si>
  <si>
    <t>2666 POST SEC ED</t>
  </si>
  <si>
    <t>2995 WICHE</t>
  </si>
  <si>
    <t>3272 DETR ADMIN</t>
  </si>
  <si>
    <t>3650 MILITARY</t>
  </si>
  <si>
    <t>3774 POST</t>
  </si>
  <si>
    <t>4554 AGRI, ADMIN</t>
  </si>
  <si>
    <t>4895 CRIME VICTM</t>
  </si>
  <si>
    <t xml:space="preserve">  S</t>
  </si>
  <si>
    <t xml:space="preserve">      Salary % Split</t>
  </si>
  <si>
    <t>SUPPLY &amp; SERVICES COST</t>
  </si>
  <si>
    <t xml:space="preserve">  Departmental Costs Total</t>
  </si>
  <si>
    <t>Grand Total</t>
  </si>
  <si>
    <t xml:space="preserve">  S1</t>
  </si>
  <si>
    <t xml:space="preserve">  02 OUT OF STATE TRVL</t>
  </si>
  <si>
    <t xml:space="preserve">  03 IN STATE TRAVEL</t>
  </si>
  <si>
    <t xml:space="preserve">  04 OPERATING</t>
  </si>
  <si>
    <t xml:space="preserve">  26 INFO SVCS</t>
  </si>
  <si>
    <t xml:space="preserve">  30 TRAINING</t>
  </si>
  <si>
    <t xml:space="preserve">  87 PURCHASING ASSESSMENT</t>
  </si>
  <si>
    <t>1030 ATTORNEY GENERAL</t>
  </si>
  <si>
    <t>GENERAL GOVERNMENT</t>
  </si>
  <si>
    <t>4980 JUNIOR LIVESTOCK SHOW</t>
  </si>
  <si>
    <t>1030 AGENCY LEGAL SERVICES</t>
  </si>
  <si>
    <t>1030 INVESTIGATIONS ADMINS</t>
  </si>
  <si>
    <t>1030 CHIEF LEGAL OFFICER</t>
  </si>
  <si>
    <t>1030 NDOT CLAIMS ADJUSTORS</t>
  </si>
  <si>
    <t>Costs Not Allocated</t>
  </si>
  <si>
    <t>1030 OFFICE OF THE ATTORNEY GENERAL</t>
  </si>
  <si>
    <t>ATTORNEY GENERAL LEGAL SERVICES</t>
  </si>
  <si>
    <t>$</t>
  </si>
  <si>
    <t>DEPARTMENT ADMINISTRATION DISTRIBUTION</t>
  </si>
  <si>
    <t>ALLOCATIONS</t>
  </si>
  <si>
    <t xml:space="preserve">      ATTORNEY GENERAL LEGAL SERVICES</t>
  </si>
  <si>
    <t xml:space="preserve">      ATTORNEY GENERAL INVESTIGATIONS ADMINISTRATION</t>
  </si>
  <si>
    <t xml:space="preserve">      ATTORNEY GENERAL NDOT CLAIMS ADJUSTORS</t>
  </si>
  <si>
    <t xml:space="preserve">      ALLOCATION SUMMARY</t>
  </si>
  <si>
    <t>ATTORNEY GENERAL NDOT CLAIMS ADJUSTORS</t>
  </si>
  <si>
    <t>ALLOCATION BASES</t>
  </si>
  <si>
    <t>COSTS TO BE ALLOCATED</t>
  </si>
  <si>
    <t>ALLOCATION BASE USED AND SOURCE OF DATA</t>
  </si>
  <si>
    <t>ATTORNEY GENERAL INVESTIGATIONS ADMINISTRATION</t>
  </si>
  <si>
    <t>STATE OF NEVADA</t>
  </si>
  <si>
    <t>OFFICE OF THE ATTORNEY GENERAL</t>
  </si>
  <si>
    <t>1042 AG VICTIMS DOM VIOL</t>
  </si>
  <si>
    <t>1037 AG MEDICAID FRAUD</t>
  </si>
  <si>
    <t>1033 AG WORKERS COMP FRAUD</t>
  </si>
  <si>
    <t xml:space="preserve">  05 EQUIPMENT</t>
  </si>
  <si>
    <t>2892 CULTURAL AFF ADM</t>
  </si>
  <si>
    <t>3814 B&amp;I MANFTD HSNG</t>
  </si>
  <si>
    <t>3815 TR UNCLAIM PROP</t>
  </si>
  <si>
    <t>4680 B&amp;I INDUSTRIAL RELATIONS</t>
  </si>
  <si>
    <t>3800 DPS PAROLE BRD</t>
  </si>
  <si>
    <t>4130 TAXI AUTHORITY</t>
  </si>
  <si>
    <t>1338 PUBLIC EMP BENEFIT</t>
  </si>
  <si>
    <t>3238 WD CHLD SUPPORT ENF</t>
  </si>
  <si>
    <t>1030 AG INVESTIGATORS</t>
  </si>
  <si>
    <t>4660 TRANSPORTATION</t>
  </si>
  <si>
    <t>Allocated 100% to the Nevada Department of Transportation - sole function of the employees</t>
  </si>
  <si>
    <t xml:space="preserve">  EQUIPMENT DEPRECIATION</t>
  </si>
  <si>
    <t>1013 ATTNY INJRD WRKRS</t>
  </si>
  <si>
    <t>1017 ADM DEFERRED COMP</t>
  </si>
  <si>
    <t>1020 LT GOVERNOR</t>
  </si>
  <si>
    <t>1349 ADM BLDG &amp; GRDS</t>
  </si>
  <si>
    <t>1371 ADM ADMIN SUPPORT</t>
  </si>
  <si>
    <t>1374 EMPL MNGMENT RELATIONS</t>
  </si>
  <si>
    <t>1494 SUPREME COURT</t>
  </si>
  <si>
    <t>1526 ECON DEV COMM</t>
  </si>
  <si>
    <t>1560 ADMIN PUBLIC WORK</t>
  </si>
  <si>
    <t>2560 VETERANS AFFAIRS</t>
  </si>
  <si>
    <t>2600 DHR INDIAN AFFAIRS</t>
  </si>
  <si>
    <t>2941 DCA MUSEUM &amp; HIST ADMIN</t>
  </si>
  <si>
    <t>3173 DCNR - DEP ENV PROTECTION ADMIN</t>
  </si>
  <si>
    <t>3228 WD WELFARE ADMIN</t>
  </si>
  <si>
    <t>3254 DETR REHAB BLIND SERV</t>
  </si>
  <si>
    <t>3673 DPS, EMERGENCY MGMT DIV</t>
  </si>
  <si>
    <t>3710 DOC ADMIN</t>
  </si>
  <si>
    <t>3740 DPS PAROLE &amp; PROB</t>
  </si>
  <si>
    <t>3816 DPS FIRE MARSHAL</t>
  </si>
  <si>
    <t>3820 B&amp;I RED COOPERATIVES</t>
  </si>
  <si>
    <t>3823 RED REAL ESTATE DIV</t>
  </si>
  <si>
    <t>3841 B&amp;I HOUSING DIV</t>
  </si>
  <si>
    <t>3900 LABOR COMM</t>
  </si>
  <si>
    <t>3910 B&amp;I MORTGAGE LENDING</t>
  </si>
  <si>
    <t>3922 B&amp;I TRANSPORTATION SERV</t>
  </si>
  <si>
    <t>3952 B&amp;I ATHLETIC COMM</t>
  </si>
  <si>
    <t>4150 DCNR CONS NAT RES ADMIN</t>
  </si>
  <si>
    <t>4162 DCNR PARKS DIV</t>
  </si>
  <si>
    <t>4171 DCNR WATER RES DIV</t>
  </si>
  <si>
    <t>4173 DCNR STATE LANDS</t>
  </si>
  <si>
    <t>4195 DCNR FORESTRY DIV</t>
  </si>
  <si>
    <t>4452 WILDLIFE DEPT</t>
  </si>
  <si>
    <t>4470 B&amp;I DAIRY COMM</t>
  </si>
  <si>
    <t>4490 COLORADO RIVER COMM</t>
  </si>
  <si>
    <t>4491 AGR BEEF COUNCIL</t>
  </si>
  <si>
    <t>4706 PUBLIC SAFETY DIR</t>
  </si>
  <si>
    <t>4713 DPS HIGHWAY PATROL</t>
  </si>
  <si>
    <t>4727 DPS CAPITOL POLICE</t>
  </si>
  <si>
    <t>4770 DETR EMP SEC DIV</t>
  </si>
  <si>
    <t>4868 ENERGY CONS</t>
  </si>
  <si>
    <t>5030 CA HIST PRES COMSTOCK DIST</t>
  </si>
  <si>
    <t>3150 DEPT HUMAN RES ADMIN</t>
  </si>
  <si>
    <t>1342 ADM INTERNAL AUDIT</t>
  </si>
  <si>
    <t>2580 DETR EQUAL RIGHTS</t>
  </si>
  <si>
    <t>Cost</t>
  </si>
  <si>
    <t>Attorney General Admin</t>
  </si>
  <si>
    <t>Agency Legal Services</t>
  </si>
  <si>
    <t>NDOT Claims Adjustment</t>
  </si>
  <si>
    <t>Chief Legal Office</t>
  </si>
  <si>
    <t>Other Non-Allocated Activities</t>
  </si>
  <si>
    <t xml:space="preserve">  P</t>
  </si>
  <si>
    <t>% of Total Payroll, excl Admin</t>
  </si>
  <si>
    <t>Dept 1030 Admin Distribution</t>
  </si>
  <si>
    <t>1.1 DEPARTMENTAL COSTS</t>
  </si>
  <si>
    <t>Items of Cost</t>
  </si>
  <si>
    <t xml:space="preserve">  Salaries and Benefits</t>
  </si>
  <si>
    <t>Allocation   %</t>
  </si>
  <si>
    <t>Costs Allocated</t>
  </si>
  <si>
    <t>Hours of Legal Services</t>
  </si>
  <si>
    <t>FTEs, Investigatn Staff</t>
  </si>
  <si>
    <t>100% to NDOT</t>
  </si>
  <si>
    <t>1030 OTHER NON-ALLOC ACTIVITY</t>
  </si>
  <si>
    <t>TOTAL</t>
  </si>
  <si>
    <t>TOTAL ALLOCATED COSTS</t>
  </si>
  <si>
    <t>TOTAL ADMIN ALLOCATION</t>
  </si>
  <si>
    <t>Budget Account</t>
  </si>
  <si>
    <t>3263 YOUTH CORR SERV</t>
  </si>
  <si>
    <t>4729 EMERGENCY RESPONSE</t>
  </si>
  <si>
    <t>4744 DEPT OF MOTOR VEH</t>
  </si>
  <si>
    <t>Investigations</t>
  </si>
  <si>
    <t>1340 ADM BUDGET AND PLANNING DIV</t>
  </si>
  <si>
    <t>1352 RISK MANAGEMENT</t>
  </si>
  <si>
    <t>1052 PUBLIC RECORDS</t>
  </si>
  <si>
    <t>2673 DEPT OF EDUCATION</t>
  </si>
  <si>
    <t>2987 UNLV</t>
  </si>
  <si>
    <t>3140 AGING SERVICES DIV</t>
  </si>
  <si>
    <t>3145 DIV OF CHILD &amp; FAMILY SVC</t>
  </si>
  <si>
    <t>3168 MH &amp; DEVELOPMENTAL</t>
  </si>
  <si>
    <t>3216 BUR OF LICENSURE &amp; CERT</t>
  </si>
  <si>
    <t>3222 BUR OF FAMILY HEALTH SVCS</t>
  </si>
  <si>
    <t>3223 BUR HEALTH PLANNING</t>
  </si>
  <si>
    <t>3645 LAKES CROSSING CENTER</t>
  </si>
  <si>
    <t>3653 NATIONAL GUARD</t>
  </si>
  <si>
    <t>3743 DPS INVESTIGATIONS</t>
  </si>
  <si>
    <t>3813 INSURANCE DIVISION</t>
  </si>
  <si>
    <t>3835 BOARD OF FINANCE</t>
  </si>
  <si>
    <t>4156 COMM PRESVTN WILD HORSES</t>
  </si>
  <si>
    <t>4219 COMM ON MINERAL RESOURCES</t>
  </si>
  <si>
    <t>4681 DEPT OF BUS &amp; INDUSTRY</t>
  </si>
  <si>
    <t>4883 BD OF EXAMINERS</t>
  </si>
  <si>
    <t>6215 EMPLOYEE MGMNT COMM</t>
  </si>
  <si>
    <t>4687 OFC OF TRAFFIC SAFETY</t>
  </si>
  <si>
    <t>1348 AG TORT CLAIMS</t>
  </si>
  <si>
    <t xml:space="preserve">  20 IDENTIFY THEFT PASSPORTS</t>
  </si>
  <si>
    <t xml:space="preserve">  21 TOBACCO ENFORCEMENT</t>
  </si>
  <si>
    <t>ATTORNEY GENERAL DEPARTMENT ADMINISTRATION</t>
  </si>
  <si>
    <t>1003 CONS HEALTH</t>
  </si>
  <si>
    <t>1005 AGENCY FOR NUCLEAR</t>
  </si>
  <si>
    <t>2979 NV ARTS COUNCIL</t>
  </si>
  <si>
    <t>3190 BUR HEALTH PLANNING</t>
  </si>
  <si>
    <t>3648 RURAL CLINICS</t>
  </si>
  <si>
    <t>4061 GAMING CONTROL BD</t>
  </si>
  <si>
    <t>4067 NV GAMING COMM</t>
  </si>
  <si>
    <t>1002 AG EXTRADITION COORD</t>
  </si>
  <si>
    <t>1036 AG CRIME PREVENT</t>
  </si>
  <si>
    <t>1038 AG CONSUMER PROT</t>
  </si>
  <si>
    <t>1041 PROS ATTORNEY</t>
  </si>
  <si>
    <t>Narrative Description of Cost Plan</t>
  </si>
  <si>
    <t xml:space="preserve">  26 INFO SVCS EQUIP/SOFTWARE</t>
  </si>
  <si>
    <t>1522 TOURISM</t>
  </si>
  <si>
    <t>2631 LEGISLATIVE COUNSEL</t>
  </si>
  <si>
    <t>3268 DETR REHAB ADMIN</t>
  </si>
  <si>
    <t>3675 HOMELAND SECURITY</t>
  </si>
  <si>
    <t>4204 DCNR TAHOE REG PLANNING</t>
  </si>
  <si>
    <t>1015 ADM HEARINGS &amp; APPEALS</t>
  </si>
  <si>
    <t xml:space="preserve">  MISCELLANEOUS REVENUE</t>
  </si>
  <si>
    <t>1081 TREASURER HIGHER ED TUIT</t>
  </si>
  <si>
    <t>1088 MILLENNIUM SCHOLARSHP</t>
  </si>
  <si>
    <t>1562 PUBLIC WORKS INSPEC</t>
  </si>
  <si>
    <t>2720 NDE ED SUPPORT SVCS</t>
  </si>
  <si>
    <t>3101 HR RADIOLOGICAL HEALTH</t>
  </si>
  <si>
    <t>3146 HR SENIOR SVCS PROGRAM</t>
  </si>
  <si>
    <t>3152 HEALTH RADIOACTIVE</t>
  </si>
  <si>
    <t>3153 CANCER</t>
  </si>
  <si>
    <t>3203 ENV HEALTH TRACKING</t>
  </si>
  <si>
    <t>3213 HR IMMUNICATION</t>
  </si>
  <si>
    <t>3214 HR WIC FOOD SUPPLEMENT</t>
  </si>
  <si>
    <t>3215 HR STD CONTROL</t>
  </si>
  <si>
    <t>3218 PH PREPAREDNESS PRG</t>
  </si>
  <si>
    <t>3220 HR HEALTH COMM DISEASE</t>
  </si>
  <si>
    <t>3253 DETR BLIND BUS ENTERPSE</t>
  </si>
  <si>
    <t>3276 HR STATE &amp; COMM COLLAB</t>
  </si>
  <si>
    <t>3708 OFFENDERS STORE FUND</t>
  </si>
  <si>
    <t>3727 PRISON DAIRY</t>
  </si>
  <si>
    <t>3744 DPS NARCOTICS CONTROL</t>
  </si>
  <si>
    <t>3763 INMATE WELFARE ACCOUNT</t>
  </si>
  <si>
    <t>3772 POLICE CORPS PROGRAM</t>
  </si>
  <si>
    <t>3817 B&amp;I INSURANCE EXAM</t>
  </si>
  <si>
    <t>3818 B&amp;I CAPTIVE INSURERS</t>
  </si>
  <si>
    <t>3824 B&amp;I INS ED &amp; RESEARCH</t>
  </si>
  <si>
    <t>3833 B&amp;I INS COST STABILIZAITON</t>
  </si>
  <si>
    <t>3920 PUBLIC UTILITIES COMM</t>
  </si>
  <si>
    <t>4101 NV NATURAL HERITAGE</t>
  </si>
  <si>
    <t>4151 DCNR CONSERVATION DIST</t>
  </si>
  <si>
    <t>4196 FOREST FIRE SUPPRESS</t>
  </si>
  <si>
    <t>4227 FORESTRY INTER-GOVT</t>
  </si>
  <si>
    <t>4235 FORESTRY NURSERIES</t>
  </si>
  <si>
    <t>4684 B&amp;I SELF INSURED-WC</t>
  </si>
  <si>
    <t>4688 HIGHWAY SFTY PLAN</t>
  </si>
  <si>
    <t>4689 BICYCLE SAFETY</t>
  </si>
  <si>
    <t>4691 MOTORCYCLE SAFETY</t>
  </si>
  <si>
    <t>4709 CRIMINAL HISTORY REPOS</t>
  </si>
  <si>
    <t>4721 DPS HWY SAF GRANTS</t>
  </si>
  <si>
    <t>4736 DPS JUSTICE GRANT</t>
  </si>
  <si>
    <t>3828 B&amp;I NATL ASSOC INS COMM</t>
  </si>
  <si>
    <t>3775 DPS TRAINING DIV</t>
  </si>
  <si>
    <t>MGT of America, Inc.</t>
  </si>
  <si>
    <t>FY 2008 attorney hours by client per Attorney General's office time reporting and accounting system</t>
  </si>
  <si>
    <t xml:space="preserve">  83 NDOT NHZ RADIO COST ALLOC</t>
  </si>
  <si>
    <t xml:space="preserve">  88 SWCAP</t>
  </si>
  <si>
    <t xml:space="preserve">  Adjustments</t>
  </si>
  <si>
    <t>Investigate Admin</t>
  </si>
  <si>
    <t xml:space="preserve">  D</t>
  </si>
  <si>
    <t>4205 HISTORIC PRESERVATION</t>
  </si>
  <si>
    <t>2615 COMM ON EDUC EXCELLENT</t>
  </si>
  <si>
    <t>3185 BUR AIR POLLUTION</t>
  </si>
  <si>
    <t>Prepared by</t>
  </si>
  <si>
    <t>March 2009</t>
  </si>
  <si>
    <t>FY 2011 BUDGET COST ALLOCATION PLAN</t>
  </si>
  <si>
    <t>Based on Budgeted Costs for the Fiscal Year</t>
  </si>
  <si>
    <t>Ending June 30, 2011</t>
  </si>
  <si>
    <t>Projected FY 2011 number of investigators by budget unit per Attorney General personnel roster</t>
  </si>
  <si>
    <t>FY 2011 Allocation With Carry Forward</t>
  </si>
  <si>
    <t xml:space="preserve">  11 UNITED BLUE RIBBON PANEL</t>
  </si>
  <si>
    <t xml:space="preserve">  81 NHP DISPATCH STATEWIDE</t>
  </si>
  <si>
    <t xml:space="preserve">  86 RESERVE (GL 4279 FUNDS)</t>
  </si>
  <si>
    <t xml:space="preserve">  22 TOBACCO RETAILER SETTLE</t>
  </si>
  <si>
    <t>FY 2011 Budgeted Cost</t>
  </si>
  <si>
    <t>FY 2008 Carry Forward</t>
  </si>
  <si>
    <t>FY 2011 Total Costs</t>
  </si>
  <si>
    <t>This cost allocation plan has been prepared for the purpose of projecting the FY 2011 cost of legal services provided by the State of Nevada Office of the Attorney General (OAG). The Plan is based on budgeted OAG costs for the fiscal year ending June 30, 2011 (FY 2011) and includes the carry forward adjustment from the OAG actual FY 2008 Cost Allocation Plan based on actual costs and legal service hours incurred during the year ended June 30, 2008.</t>
  </si>
  <si>
    <t>The OAG prepares cost allocation plans based on both budgeted costs for each year of the biennial budget and an annual cost allocation plan based on the actual expenditures of each completed fiscal year.  Each budget plan is used to determine the amount of indirect costs that are eligible to be recovered from federal grants in which the Attorney General participates.  The plan is also used to determine the amount of allocations (or billings) that will be charged to each user agency for the budget year on which the plan is based.  As with the majority of cost allocation plans, each plan is adjusted to account for the difference between the amount the user agency should have been charged and the amount the user agency was charged.  This difference is called a "carry forward" adjustment and is a procedure that conforms to 2 CFR Part 225 (OMB Circular A-87), guiding rules and regulations behind federally acceptable cost allocation.  The difference (either positive or negative) between the amount the user agency should have been charged and the amount the user agency was charged is added to the allocated amount for the budget year to determine the total allocation for that budget year.</t>
  </si>
  <si>
    <t>The OAG computes the carry forward adjustment on a three year cycle.  The carry forward adjustment that was included in the budget year 2011 cost allocation plan is based on the actual expenditures and allocation statistics that occurred during the fiscal year ended June 30, 2008, compared to the budget allocation (before carry forward) for the budget year 2008.</t>
  </si>
  <si>
    <t>Budgeted salaries by budget unit and program, per FY 2011 budget reports and personnel rosters</t>
  </si>
  <si>
    <t>FY 2011 Payroll Expense</t>
  </si>
  <si>
    <t>3235 HR EMER MED SVCS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</si>
</sst>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quot;$&quot;\(#,##0\)"/>
    <numFmt numFmtId="166" formatCode="#,##0.00;\(#,##0.00\)"/>
    <numFmt numFmtId="167" formatCode="_(* #,##0_);_(* \(#,##0\);_(* &quot;-&quot;??_);_(@_)"/>
    <numFmt numFmtId="168" formatCode="_(&quot;$&quot;* #,##0_);_(&quot;$&quot;* \(#,##0\);_(&quot;$&quot;* &quot;-&quot;??_);_(@_)"/>
    <numFmt numFmtId="169" formatCode="#,##0.0;\(#,##0.0\)"/>
    <numFmt numFmtId="170" formatCode=".0000%"/>
    <numFmt numFmtId="171" formatCode="0.0000%"/>
    <numFmt numFmtId="172" formatCode="#,##0.0000;\(#,##0.0000\)"/>
    <numFmt numFmtId="173" formatCode="_(&quot;$&quot;* #,##0.0000_);_(&quot;$&quot;* \(#,##0.0000\);_(&quot;$&quot;* &quot;-&quot;????_);_(@_)"/>
    <numFmt numFmtId="174" formatCode="&quot;$&quot;#,##0"/>
    <numFmt numFmtId="175" formatCode="&quot;$&quot;#,##0.0000_);\(&quot;$&quot;#,##0.0000\)"/>
  </numFmts>
  <fonts count="42">
    <font>
      <sz val="10"/>
      <name val="Arial"/>
      <family val="0"/>
    </font>
    <font>
      <sz val="11"/>
      <color indexed="8"/>
      <name val="Calibri"/>
      <family val="2"/>
    </font>
    <font>
      <sz val="8"/>
      <name val="Microsoft Sans Serif"/>
      <family val="2"/>
    </font>
    <font>
      <b/>
      <sz val="8"/>
      <name val="Microsoft Sans Serif"/>
      <family val="2"/>
    </font>
    <font>
      <i/>
      <sz val="7"/>
      <name val="Microsoft Sans Serif"/>
      <family val="2"/>
    </font>
    <font>
      <b/>
      <sz val="14"/>
      <name val="Arial"/>
      <family val="2"/>
    </font>
    <font>
      <b/>
      <sz val="12"/>
      <name val="Arial"/>
      <family val="2"/>
    </font>
    <font>
      <sz val="8"/>
      <name val="Arial"/>
      <family val="0"/>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2">
    <xf numFmtId="0" fontId="0" fillId="0" borderId="0" xfId="0" applyAlignment="1">
      <alignment/>
    </xf>
    <xf numFmtId="164" fontId="2" fillId="0" borderId="0" xfId="0" applyNumberFormat="1" applyFont="1" applyAlignment="1">
      <alignment/>
    </xf>
    <xf numFmtId="164" fontId="3" fillId="0" borderId="0" xfId="0" applyNumberFormat="1" applyFont="1" applyAlignment="1">
      <alignment/>
    </xf>
    <xf numFmtId="164" fontId="3" fillId="0" borderId="0" xfId="0" applyNumberFormat="1" applyFont="1" applyAlignment="1">
      <alignment horizontal="right"/>
    </xf>
    <xf numFmtId="165" fontId="2" fillId="0" borderId="0" xfId="0" applyNumberFormat="1" applyFont="1" applyAlignment="1">
      <alignment/>
    </xf>
    <xf numFmtId="164" fontId="3" fillId="0" borderId="0" xfId="0" applyNumberFormat="1" applyFont="1" applyAlignment="1">
      <alignment horizontal="center" vertical="top" wrapText="1"/>
    </xf>
    <xf numFmtId="166" fontId="3" fillId="0" borderId="0" xfId="0" applyNumberFormat="1" applyFont="1" applyAlignment="1">
      <alignment horizontal="right" shrinkToFit="1"/>
    </xf>
    <xf numFmtId="166" fontId="2" fillId="0" borderId="0" xfId="0" applyNumberFormat="1" applyFont="1" applyAlignment="1">
      <alignment shrinkToFit="1"/>
    </xf>
    <xf numFmtId="166" fontId="3" fillId="0" borderId="0" xfId="0" applyNumberFormat="1" applyFont="1" applyAlignment="1">
      <alignment horizontal="center" vertical="top" wrapText="1" shrinkToFit="1"/>
    </xf>
    <xf numFmtId="10" fontId="3" fillId="0" borderId="0" xfId="0" applyNumberFormat="1" applyFont="1" applyAlignment="1">
      <alignment horizontal="right"/>
    </xf>
    <xf numFmtId="10" fontId="2" fillId="0" borderId="0" xfId="0" applyNumberFormat="1" applyFont="1" applyAlignment="1">
      <alignment/>
    </xf>
    <xf numFmtId="168" fontId="2" fillId="0" borderId="0" xfId="44" applyNumberFormat="1" applyFont="1" applyAlignment="1">
      <alignment/>
    </xf>
    <xf numFmtId="164" fontId="2" fillId="0" borderId="10" xfId="0" applyNumberFormat="1" applyFont="1" applyBorder="1" applyAlignment="1">
      <alignment/>
    </xf>
    <xf numFmtId="9" fontId="3" fillId="0" borderId="0" xfId="57" applyFont="1" applyAlignment="1">
      <alignment horizontal="center" vertical="top" wrapText="1"/>
    </xf>
    <xf numFmtId="170" fontId="4" fillId="0" borderId="0" xfId="0" applyNumberFormat="1" applyFont="1" applyAlignment="1">
      <alignment/>
    </xf>
    <xf numFmtId="170" fontId="2" fillId="0" borderId="0" xfId="0" applyNumberFormat="1" applyFont="1" applyAlignment="1">
      <alignment/>
    </xf>
    <xf numFmtId="171" fontId="2" fillId="0" borderId="0" xfId="57" applyNumberFormat="1" applyFont="1" applyAlignment="1">
      <alignment/>
    </xf>
    <xf numFmtId="164" fontId="2" fillId="0" borderId="0" xfId="0" applyNumberFormat="1" applyFont="1" applyAlignment="1">
      <alignment wrapText="1"/>
    </xf>
    <xf numFmtId="171" fontId="2" fillId="0" borderId="0" xfId="0" applyNumberFormat="1" applyFont="1" applyAlignment="1">
      <alignment/>
    </xf>
    <xf numFmtId="41" fontId="2" fillId="0" borderId="0" xfId="0" applyNumberFormat="1" applyFont="1" applyAlignment="1">
      <alignment/>
    </xf>
    <xf numFmtId="171" fontId="2" fillId="0" borderId="10" xfId="0" applyNumberFormat="1" applyFont="1" applyBorder="1" applyAlignment="1">
      <alignment/>
    </xf>
    <xf numFmtId="164" fontId="2" fillId="0" borderId="10" xfId="0" applyNumberFormat="1" applyFont="1" applyFill="1" applyBorder="1" applyAlignment="1">
      <alignment/>
    </xf>
    <xf numFmtId="171" fontId="2" fillId="0" borderId="10" xfId="57" applyNumberFormat="1" applyFont="1" applyFill="1" applyBorder="1" applyAlignment="1">
      <alignment/>
    </xf>
    <xf numFmtId="9" fontId="2" fillId="0" borderId="10" xfId="57" applyFont="1" applyBorder="1" applyAlignment="1">
      <alignment shrinkToFit="1"/>
    </xf>
    <xf numFmtId="0" fontId="2" fillId="0" borderId="0" xfId="0" applyNumberFormat="1" applyFont="1" applyAlignment="1">
      <alignment/>
    </xf>
    <xf numFmtId="164" fontId="2" fillId="0" borderId="0" xfId="0" applyNumberFormat="1" applyFont="1" applyAlignment="1">
      <alignment horizontal="right"/>
    </xf>
    <xf numFmtId="164" fontId="3" fillId="0" borderId="0" xfId="0" applyNumberFormat="1" applyFont="1" applyAlignment="1">
      <alignment horizontal="center" wrapText="1"/>
    </xf>
    <xf numFmtId="164" fontId="3" fillId="0" borderId="0" xfId="0" applyNumberFormat="1" applyFont="1" applyAlignment="1">
      <alignment horizontal="center"/>
    </xf>
    <xf numFmtId="164" fontId="2" fillId="0" borderId="0" xfId="0" applyNumberFormat="1" applyFont="1" applyBorder="1" applyAlignment="1">
      <alignment/>
    </xf>
    <xf numFmtId="164" fontId="2" fillId="0" borderId="0" xfId="0" applyNumberFormat="1" applyFont="1" applyAlignment="1">
      <alignment horizontal="center"/>
    </xf>
    <xf numFmtId="41" fontId="2" fillId="0" borderId="0" xfId="44" applyNumberFormat="1" applyFont="1" applyAlignment="1">
      <alignment horizontal="right"/>
    </xf>
    <xf numFmtId="171" fontId="2" fillId="0" borderId="0" xfId="0" applyNumberFormat="1" applyFont="1" applyBorder="1" applyAlignment="1">
      <alignment/>
    </xf>
    <xf numFmtId="168" fontId="2" fillId="0" borderId="0" xfId="44" applyNumberFormat="1" applyFont="1" applyBorder="1" applyAlignment="1">
      <alignment/>
    </xf>
    <xf numFmtId="43" fontId="2" fillId="0" borderId="0" xfId="0" applyNumberFormat="1" applyFont="1" applyAlignment="1">
      <alignment/>
    </xf>
    <xf numFmtId="167" fontId="2" fillId="0" borderId="0" xfId="0" applyNumberFormat="1" applyFont="1" applyAlignment="1">
      <alignment/>
    </xf>
    <xf numFmtId="41" fontId="2" fillId="0" borderId="0" xfId="0" applyNumberFormat="1" applyFont="1" applyBorder="1" applyAlignment="1">
      <alignment/>
    </xf>
    <xf numFmtId="169" fontId="2" fillId="0" borderId="0" xfId="0" applyNumberFormat="1" applyFont="1" applyAlignment="1">
      <alignment/>
    </xf>
    <xf numFmtId="169" fontId="3" fillId="0" borderId="0" xfId="0" applyNumberFormat="1" applyFont="1" applyAlignment="1">
      <alignment/>
    </xf>
    <xf numFmtId="164" fontId="3" fillId="0" borderId="0" xfId="0" applyNumberFormat="1" applyFont="1" applyAlignment="1">
      <alignment horizontal="left"/>
    </xf>
    <xf numFmtId="9" fontId="3" fillId="0" borderId="0" xfId="57" applyFont="1" applyAlignment="1">
      <alignment horizontal="center" wrapText="1"/>
    </xf>
    <xf numFmtId="166" fontId="3" fillId="0" borderId="0" xfId="0" applyNumberFormat="1" applyFont="1" applyAlignment="1">
      <alignment horizontal="center" wrapText="1" shrinkToFit="1"/>
    </xf>
    <xf numFmtId="164" fontId="3" fillId="0" borderId="0" xfId="0" applyNumberFormat="1" applyFont="1" applyBorder="1" applyAlignment="1">
      <alignment horizontal="right"/>
    </xf>
    <xf numFmtId="164" fontId="3" fillId="0" borderId="0" xfId="0" applyNumberFormat="1" applyFont="1" applyBorder="1" applyAlignment="1">
      <alignment horizontal="center" wrapText="1"/>
    </xf>
    <xf numFmtId="170" fontId="4" fillId="0" borderId="0" xfId="0" applyNumberFormat="1" applyFont="1" applyBorder="1" applyAlignment="1">
      <alignment/>
    </xf>
    <xf numFmtId="164" fontId="3" fillId="0" borderId="0" xfId="0" applyNumberFormat="1" applyFont="1" applyBorder="1" applyAlignment="1">
      <alignment horizontal="center" vertical="top" wrapText="1"/>
    </xf>
    <xf numFmtId="165" fontId="2" fillId="0" borderId="0" xfId="0" applyNumberFormat="1" applyFont="1" applyBorder="1" applyAlignment="1">
      <alignment/>
    </xf>
    <xf numFmtId="168" fontId="2" fillId="0" borderId="0" xfId="0" applyNumberFormat="1" applyFont="1" applyAlignment="1">
      <alignment horizontal="right"/>
    </xf>
    <xf numFmtId="167" fontId="2" fillId="0" borderId="0" xfId="0" applyNumberFormat="1" applyFont="1" applyAlignment="1">
      <alignment horizontal="right"/>
    </xf>
    <xf numFmtId="41" fontId="2" fillId="0" borderId="0" xfId="0" applyNumberFormat="1" applyFont="1" applyAlignment="1">
      <alignment horizontal="right"/>
    </xf>
    <xf numFmtId="41" fontId="2" fillId="0" borderId="0" xfId="42" applyNumberFormat="1" applyFont="1" applyAlignment="1">
      <alignment/>
    </xf>
    <xf numFmtId="42" fontId="2" fillId="0" borderId="0" xfId="44" applyNumberFormat="1" applyFont="1" applyAlignment="1">
      <alignment/>
    </xf>
    <xf numFmtId="41" fontId="2" fillId="0" borderId="10" xfId="0" applyNumberFormat="1" applyFont="1" applyBorder="1" applyAlignment="1">
      <alignment/>
    </xf>
    <xf numFmtId="42" fontId="2" fillId="0" borderId="0" xfId="0" applyNumberFormat="1" applyFont="1" applyAlignment="1">
      <alignment/>
    </xf>
    <xf numFmtId="42" fontId="2" fillId="0" borderId="11" xfId="44" applyNumberFormat="1" applyFont="1" applyBorder="1" applyAlignment="1">
      <alignment/>
    </xf>
    <xf numFmtId="43" fontId="2" fillId="0" borderId="0" xfId="0" applyNumberFormat="1" applyFont="1" applyBorder="1" applyAlignment="1">
      <alignment shrinkToFit="1"/>
    </xf>
    <xf numFmtId="41" fontId="2" fillId="0" borderId="0" xfId="44" applyNumberFormat="1" applyFont="1" applyAlignment="1">
      <alignment/>
    </xf>
    <xf numFmtId="41" fontId="2" fillId="0" borderId="0" xfId="42" applyNumberFormat="1" applyFont="1" applyBorder="1" applyAlignment="1">
      <alignment/>
    </xf>
    <xf numFmtId="0" fontId="0" fillId="0" borderId="0" xfId="0" applyNumberFormat="1" applyAlignment="1" applyProtection="1">
      <alignment/>
      <protection locked="0"/>
    </xf>
    <xf numFmtId="4" fontId="0" fillId="0" borderId="0" xfId="0" applyNumberFormat="1" applyAlignment="1" applyProtection="1">
      <alignment/>
      <protection locked="0"/>
    </xf>
    <xf numFmtId="9" fontId="2" fillId="0" borderId="0" xfId="57" applyFont="1" applyAlignment="1">
      <alignment/>
    </xf>
    <xf numFmtId="164" fontId="2" fillId="0" borderId="0" xfId="0" applyNumberFormat="1" applyFont="1" applyFill="1" applyBorder="1" applyAlignment="1">
      <alignment/>
    </xf>
    <xf numFmtId="41" fontId="3" fillId="0" borderId="0" xfId="0" applyNumberFormat="1" applyFont="1" applyAlignment="1">
      <alignment horizontal="right"/>
    </xf>
    <xf numFmtId="42" fontId="2" fillId="0" borderId="0" xfId="44" applyNumberFormat="1" applyFont="1" applyAlignment="1">
      <alignment horizontal="right"/>
    </xf>
    <xf numFmtId="42" fontId="2" fillId="0" borderId="0" xfId="0" applyNumberFormat="1" applyFont="1" applyBorder="1" applyAlignment="1">
      <alignment/>
    </xf>
    <xf numFmtId="41" fontId="2" fillId="0" borderId="10" xfId="0" applyNumberFormat="1" applyFont="1" applyFill="1" applyBorder="1" applyAlignment="1">
      <alignment/>
    </xf>
    <xf numFmtId="43" fontId="2" fillId="0" borderId="10" xfId="0" applyNumberFormat="1" applyFont="1" applyBorder="1" applyAlignment="1">
      <alignment/>
    </xf>
    <xf numFmtId="171" fontId="2" fillId="0" borderId="11" xfId="57" applyNumberFormat="1" applyFont="1" applyBorder="1" applyAlignment="1">
      <alignment/>
    </xf>
    <xf numFmtId="164" fontId="2" fillId="0" borderId="11" xfId="0" applyNumberFormat="1" applyFont="1" applyBorder="1" applyAlignment="1">
      <alignment/>
    </xf>
    <xf numFmtId="43" fontId="2" fillId="0" borderId="11" xfId="0" applyNumberFormat="1" applyFont="1" applyBorder="1" applyAlignment="1">
      <alignment/>
    </xf>
    <xf numFmtId="171" fontId="2" fillId="0" borderId="11" xfId="0" applyNumberFormat="1" applyFont="1" applyBorder="1" applyAlignment="1">
      <alignment/>
    </xf>
    <xf numFmtId="9" fontId="2" fillId="0" borderId="11" xfId="57" applyFont="1" applyBorder="1" applyAlignment="1">
      <alignment/>
    </xf>
    <xf numFmtId="42" fontId="2" fillId="0" borderId="11" xfId="0" applyNumberFormat="1" applyFont="1" applyBorder="1" applyAlignment="1">
      <alignment/>
    </xf>
    <xf numFmtId="43" fontId="2" fillId="0" borderId="11" xfId="0" applyNumberFormat="1" applyFont="1" applyBorder="1" applyAlignment="1">
      <alignment shrinkToFit="1"/>
    </xf>
    <xf numFmtId="9" fontId="2" fillId="0" borderId="11" xfId="57" applyFont="1" applyBorder="1" applyAlignment="1">
      <alignment shrinkToFit="1"/>
    </xf>
    <xf numFmtId="172" fontId="2" fillId="0" borderId="0" xfId="0" applyNumberFormat="1" applyFont="1" applyBorder="1" applyAlignment="1">
      <alignment/>
    </xf>
    <xf numFmtId="166" fontId="2" fillId="0" borderId="0" xfId="0" applyNumberFormat="1" applyFont="1" applyFill="1" applyAlignment="1">
      <alignment shrinkToFit="1"/>
    </xf>
    <xf numFmtId="43" fontId="2" fillId="0" borderId="0" xfId="0" applyNumberFormat="1" applyFont="1" applyFill="1" applyAlignment="1">
      <alignment shrinkToFit="1"/>
    </xf>
    <xf numFmtId="164" fontId="2" fillId="0" borderId="0" xfId="0" applyNumberFormat="1" applyFont="1" applyAlignment="1">
      <alignment horizontal="left" indent="1"/>
    </xf>
    <xf numFmtId="164" fontId="2" fillId="0" borderId="0" xfId="0" applyNumberFormat="1" applyFont="1" applyAlignment="1">
      <alignment horizontal="left" indent="2"/>
    </xf>
    <xf numFmtId="5" fontId="2" fillId="0" borderId="0" xfId="0" applyNumberFormat="1" applyFont="1" applyAlignment="1">
      <alignment/>
    </xf>
    <xf numFmtId="37" fontId="2" fillId="0" borderId="10" xfId="0" applyNumberFormat="1" applyFont="1" applyBorder="1" applyAlignment="1">
      <alignment/>
    </xf>
    <xf numFmtId="5" fontId="2" fillId="0" borderId="11" xfId="0" applyNumberFormat="1" applyFont="1" applyBorder="1" applyAlignment="1">
      <alignment/>
    </xf>
    <xf numFmtId="5" fontId="2" fillId="0" borderId="11" xfId="44" applyNumberFormat="1" applyFont="1" applyBorder="1" applyAlignment="1">
      <alignment/>
    </xf>
    <xf numFmtId="37" fontId="2" fillId="0" borderId="0" xfId="44" applyNumberFormat="1" applyFont="1" applyAlignment="1">
      <alignment/>
    </xf>
    <xf numFmtId="37" fontId="2" fillId="0" borderId="10" xfId="44" applyNumberFormat="1" applyFont="1" applyBorder="1" applyAlignment="1">
      <alignment/>
    </xf>
    <xf numFmtId="5" fontId="2" fillId="0" borderId="10" xfId="44" applyNumberFormat="1" applyFont="1" applyBorder="1" applyAlignment="1">
      <alignment/>
    </xf>
    <xf numFmtId="43" fontId="2" fillId="0" borderId="0" xfId="0" applyNumberFormat="1" applyFont="1" applyFill="1" applyBorder="1" applyAlignment="1">
      <alignment shrinkToFit="1"/>
    </xf>
    <xf numFmtId="5" fontId="2" fillId="0" borderId="0" xfId="44" applyNumberFormat="1" applyFont="1" applyBorder="1" applyAlignment="1">
      <alignment/>
    </xf>
    <xf numFmtId="43" fontId="2" fillId="0" borderId="10" xfId="0" applyNumberFormat="1" applyFont="1" applyFill="1" applyBorder="1" applyAlignment="1">
      <alignment shrinkToFit="1"/>
    </xf>
    <xf numFmtId="37" fontId="2" fillId="0" borderId="0" xfId="44" applyNumberFormat="1" applyFont="1" applyBorder="1" applyAlignment="1">
      <alignment/>
    </xf>
    <xf numFmtId="41" fontId="2" fillId="0" borderId="10" xfId="44" applyNumberFormat="1" applyFont="1" applyBorder="1" applyAlignment="1">
      <alignment/>
    </xf>
    <xf numFmtId="41" fontId="2" fillId="0" borderId="10" xfId="0" applyNumberFormat="1" applyFont="1" applyBorder="1" applyAlignment="1">
      <alignment horizontal="right"/>
    </xf>
    <xf numFmtId="41" fontId="2" fillId="0" borderId="10" xfId="44" applyNumberFormat="1" applyFont="1" applyBorder="1" applyAlignment="1">
      <alignment horizontal="right"/>
    </xf>
    <xf numFmtId="41" fontId="2" fillId="0" borderId="0" xfId="44" applyNumberFormat="1" applyFont="1" applyAlignment="1">
      <alignment horizontal="left"/>
    </xf>
    <xf numFmtId="41" fontId="2" fillId="0" borderId="10" xfId="44" applyNumberFormat="1" applyFont="1" applyBorder="1" applyAlignment="1">
      <alignment horizontal="left"/>
    </xf>
    <xf numFmtId="0" fontId="5" fillId="0" borderId="0" xfId="0" applyFont="1" applyAlignment="1">
      <alignment horizontal="center"/>
    </xf>
    <xf numFmtId="49" fontId="8" fillId="0" borderId="0" xfId="0" applyNumberFormat="1" applyFont="1" applyAlignment="1">
      <alignment horizontal="center"/>
    </xf>
    <xf numFmtId="0" fontId="6" fillId="0" borderId="0" xfId="0" applyFont="1" applyAlignment="1">
      <alignment horizontal="center"/>
    </xf>
    <xf numFmtId="0" fontId="5" fillId="0" borderId="0" xfId="0" applyFont="1" applyAlignment="1">
      <alignment horizontal="center"/>
    </xf>
    <xf numFmtId="0" fontId="0" fillId="0" borderId="0" xfId="0" applyAlignment="1">
      <alignment horizontal="left" wrapText="1"/>
    </xf>
    <xf numFmtId="164" fontId="3" fillId="0" borderId="0" xfId="0" applyNumberFormat="1" applyFont="1" applyAlignment="1">
      <alignment horizontal="right"/>
    </xf>
    <xf numFmtId="164" fontId="2" fillId="0" borderId="0" xfId="0"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9:M23"/>
  <sheetViews>
    <sheetView zoomScalePageLayoutView="0" workbookViewId="0" topLeftCell="A1">
      <selection activeCell="A22" sqref="A22:M22"/>
    </sheetView>
  </sheetViews>
  <sheetFormatPr defaultColWidth="9.140625" defaultRowHeight="12.75"/>
  <sheetData>
    <row r="9" spans="1:13" ht="18">
      <c r="A9" s="98" t="s">
        <v>80</v>
      </c>
      <c r="B9" s="98"/>
      <c r="C9" s="98"/>
      <c r="D9" s="98"/>
      <c r="E9" s="98"/>
      <c r="F9" s="98"/>
      <c r="G9" s="98"/>
      <c r="H9" s="98"/>
      <c r="I9" s="98"/>
      <c r="J9" s="98"/>
      <c r="K9" s="98"/>
      <c r="L9" s="98"/>
      <c r="M9" s="98"/>
    </row>
    <row r="10" spans="1:13" ht="18">
      <c r="A10" s="98" t="s">
        <v>81</v>
      </c>
      <c r="B10" s="98"/>
      <c r="C10" s="98"/>
      <c r="D10" s="98"/>
      <c r="E10" s="98"/>
      <c r="F10" s="98"/>
      <c r="G10" s="98"/>
      <c r="H10" s="98"/>
      <c r="I10" s="98"/>
      <c r="J10" s="98"/>
      <c r="K10" s="98"/>
      <c r="L10" s="98"/>
      <c r="M10" s="98"/>
    </row>
    <row r="11" spans="1:13" ht="18">
      <c r="A11" s="98" t="s">
        <v>266</v>
      </c>
      <c r="B11" s="98"/>
      <c r="C11" s="98"/>
      <c r="D11" s="98"/>
      <c r="E11" s="98"/>
      <c r="F11" s="98"/>
      <c r="G11" s="98"/>
      <c r="H11" s="98"/>
      <c r="I11" s="98"/>
      <c r="J11" s="98"/>
      <c r="K11" s="98"/>
      <c r="L11" s="98"/>
      <c r="M11" s="98"/>
    </row>
    <row r="12" spans="1:13" ht="18">
      <c r="A12" s="95"/>
      <c r="B12" s="95"/>
      <c r="C12" s="95"/>
      <c r="D12" s="95"/>
      <c r="E12" s="95"/>
      <c r="F12" s="95"/>
      <c r="G12" s="95"/>
      <c r="H12" s="95"/>
      <c r="I12" s="95"/>
      <c r="J12" s="95"/>
      <c r="K12" s="95"/>
      <c r="L12" s="95"/>
      <c r="M12" s="95"/>
    </row>
    <row r="13" spans="1:13" ht="18">
      <c r="A13" s="95"/>
      <c r="B13" s="95"/>
      <c r="C13" s="95"/>
      <c r="D13" s="95"/>
      <c r="E13" s="95"/>
      <c r="F13" s="95"/>
      <c r="G13" s="95"/>
      <c r="H13" s="95"/>
      <c r="I13" s="95"/>
      <c r="J13" s="95"/>
      <c r="K13" s="95"/>
      <c r="L13" s="95"/>
      <c r="M13" s="95"/>
    </row>
    <row r="14" spans="1:13" ht="15.75">
      <c r="A14" s="97" t="s">
        <v>267</v>
      </c>
      <c r="B14" s="97"/>
      <c r="C14" s="97"/>
      <c r="D14" s="97"/>
      <c r="E14" s="97"/>
      <c r="F14" s="97"/>
      <c r="G14" s="97"/>
      <c r="H14" s="97"/>
      <c r="I14" s="97"/>
      <c r="J14" s="97"/>
      <c r="K14" s="97"/>
      <c r="L14" s="97"/>
      <c r="M14" s="97"/>
    </row>
    <row r="15" spans="1:13" ht="15.75">
      <c r="A15" s="97" t="s">
        <v>268</v>
      </c>
      <c r="B15" s="97"/>
      <c r="C15" s="97"/>
      <c r="D15" s="97"/>
      <c r="E15" s="97"/>
      <c r="F15" s="97"/>
      <c r="G15" s="97"/>
      <c r="H15" s="97"/>
      <c r="I15" s="97"/>
      <c r="J15" s="97"/>
      <c r="K15" s="97"/>
      <c r="L15" s="97"/>
      <c r="M15" s="97"/>
    </row>
    <row r="20" spans="1:13" ht="15.75">
      <c r="A20" s="97" t="s">
        <v>264</v>
      </c>
      <c r="B20" s="97"/>
      <c r="C20" s="97"/>
      <c r="D20" s="97"/>
      <c r="E20" s="97"/>
      <c r="F20" s="97"/>
      <c r="G20" s="97"/>
      <c r="H20" s="97"/>
      <c r="I20" s="97"/>
      <c r="J20" s="97"/>
      <c r="K20" s="97"/>
      <c r="L20" s="97"/>
      <c r="M20" s="97"/>
    </row>
    <row r="22" spans="1:13" ht="15.75">
      <c r="A22" s="97" t="s">
        <v>254</v>
      </c>
      <c r="B22" s="97"/>
      <c r="C22" s="97"/>
      <c r="D22" s="97"/>
      <c r="E22" s="97"/>
      <c r="F22" s="97"/>
      <c r="G22" s="97"/>
      <c r="H22" s="97"/>
      <c r="I22" s="97"/>
      <c r="J22" s="97"/>
      <c r="K22" s="97"/>
      <c r="L22" s="97"/>
      <c r="M22" s="97"/>
    </row>
    <row r="23" spans="1:13" ht="15">
      <c r="A23" s="96" t="s">
        <v>265</v>
      </c>
      <c r="B23" s="96"/>
      <c r="C23" s="96"/>
      <c r="D23" s="96"/>
      <c r="E23" s="96"/>
      <c r="F23" s="96"/>
      <c r="G23" s="96"/>
      <c r="H23" s="96"/>
      <c r="I23" s="96"/>
      <c r="J23" s="96"/>
      <c r="K23" s="96"/>
      <c r="L23" s="96"/>
      <c r="M23" s="96"/>
    </row>
  </sheetData>
  <sheetProtection/>
  <mergeCells count="8">
    <mergeCell ref="A23:M23"/>
    <mergeCell ref="A20:M20"/>
    <mergeCell ref="A22:M22"/>
    <mergeCell ref="A15:M15"/>
    <mergeCell ref="A9:M9"/>
    <mergeCell ref="A10:M10"/>
    <mergeCell ref="A11:M11"/>
    <mergeCell ref="A14:M14"/>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M12"/>
  <sheetViews>
    <sheetView zoomScalePageLayoutView="0" workbookViewId="0" topLeftCell="A1">
      <selection activeCell="A10" sqref="A10:M10"/>
    </sheetView>
  </sheetViews>
  <sheetFormatPr defaultColWidth="9.140625" defaultRowHeight="12.75"/>
  <sheetData>
    <row r="1" spans="1:13" ht="18">
      <c r="A1" s="98" t="s">
        <v>80</v>
      </c>
      <c r="B1" s="98"/>
      <c r="C1" s="98"/>
      <c r="D1" s="98"/>
      <c r="E1" s="98"/>
      <c r="F1" s="98"/>
      <c r="G1" s="98"/>
      <c r="H1" s="98"/>
      <c r="I1" s="98"/>
      <c r="J1" s="98"/>
      <c r="K1" s="98"/>
      <c r="L1" s="98"/>
      <c r="M1" s="98"/>
    </row>
    <row r="2" spans="1:13" ht="18">
      <c r="A2" s="98" t="s">
        <v>81</v>
      </c>
      <c r="B2" s="98"/>
      <c r="C2" s="98"/>
      <c r="D2" s="98"/>
      <c r="E2" s="98"/>
      <c r="F2" s="98"/>
      <c r="G2" s="98"/>
      <c r="H2" s="98"/>
      <c r="I2" s="98"/>
      <c r="J2" s="98"/>
      <c r="K2" s="98"/>
      <c r="L2" s="98"/>
      <c r="M2" s="98"/>
    </row>
    <row r="3" spans="1:13" ht="18">
      <c r="A3" s="98" t="s">
        <v>266</v>
      </c>
      <c r="B3" s="98"/>
      <c r="C3" s="98"/>
      <c r="D3" s="98"/>
      <c r="E3" s="98"/>
      <c r="F3" s="98"/>
      <c r="G3" s="98"/>
      <c r="H3" s="98"/>
      <c r="I3" s="98"/>
      <c r="J3" s="98"/>
      <c r="K3" s="98"/>
      <c r="L3" s="98"/>
      <c r="M3" s="98"/>
    </row>
    <row r="5" spans="1:13" ht="15.75">
      <c r="A5" s="97" t="s">
        <v>205</v>
      </c>
      <c r="B5" s="97"/>
      <c r="C5" s="97"/>
      <c r="D5" s="97"/>
      <c r="E5" s="97"/>
      <c r="F5" s="97"/>
      <c r="G5" s="97"/>
      <c r="H5" s="97"/>
      <c r="I5" s="97"/>
      <c r="J5" s="97"/>
      <c r="K5" s="97"/>
      <c r="L5" s="97"/>
      <c r="M5" s="97"/>
    </row>
    <row r="8" spans="1:13" ht="52.5" customHeight="1">
      <c r="A8" s="99" t="s">
        <v>278</v>
      </c>
      <c r="B8" s="99"/>
      <c r="C8" s="99"/>
      <c r="D8" s="99"/>
      <c r="E8" s="99"/>
      <c r="F8" s="99"/>
      <c r="G8" s="99"/>
      <c r="H8" s="99"/>
      <c r="I8" s="99"/>
      <c r="J8" s="99"/>
      <c r="K8" s="99"/>
      <c r="L8" s="99"/>
      <c r="M8" s="99"/>
    </row>
    <row r="9" ht="12.75" customHeight="1"/>
    <row r="10" spans="1:13" ht="114.75" customHeight="1">
      <c r="A10" s="99" t="s">
        <v>279</v>
      </c>
      <c r="B10" s="99"/>
      <c r="C10" s="99"/>
      <c r="D10" s="99"/>
      <c r="E10" s="99"/>
      <c r="F10" s="99"/>
      <c r="G10" s="99"/>
      <c r="H10" s="99"/>
      <c r="I10" s="99"/>
      <c r="J10" s="99"/>
      <c r="K10" s="99"/>
      <c r="L10" s="99"/>
      <c r="M10" s="99"/>
    </row>
    <row r="11" ht="12.75" customHeight="1"/>
    <row r="12" spans="1:13" ht="39.75" customHeight="1">
      <c r="A12" s="99" t="s">
        <v>280</v>
      </c>
      <c r="B12" s="99"/>
      <c r="C12" s="99"/>
      <c r="D12" s="99"/>
      <c r="E12" s="99"/>
      <c r="F12" s="99"/>
      <c r="G12" s="99"/>
      <c r="H12" s="99"/>
      <c r="I12" s="99"/>
      <c r="J12" s="99"/>
      <c r="K12" s="99"/>
      <c r="L12" s="99"/>
      <c r="M12" s="99"/>
    </row>
  </sheetData>
  <sheetProtection/>
  <mergeCells count="7">
    <mergeCell ref="A1:M1"/>
    <mergeCell ref="A3:M3"/>
    <mergeCell ref="A2:M2"/>
    <mergeCell ref="A12:M12"/>
    <mergeCell ref="A8:M8"/>
    <mergeCell ref="A10:M10"/>
    <mergeCell ref="A5:M5"/>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T1087"/>
  <sheetViews>
    <sheetView tabSelected="1" zoomScalePageLayoutView="0" workbookViewId="0" topLeftCell="A1">
      <selection activeCell="A1" sqref="A1"/>
    </sheetView>
  </sheetViews>
  <sheetFormatPr defaultColWidth="9.140625" defaultRowHeight="12.75"/>
  <cols>
    <col min="1" max="1" width="4.57421875" style="1" customWidth="1"/>
    <col min="2" max="2" width="25.7109375" style="1" customWidth="1"/>
    <col min="3" max="3" width="10.28125" style="1" customWidth="1"/>
    <col min="4" max="4" width="10.140625" style="1" customWidth="1"/>
    <col min="5" max="5" width="0.5625" style="1" customWidth="1"/>
    <col min="6" max="6" width="10.140625" style="1" customWidth="1"/>
    <col min="7" max="12" width="10.28125" style="1" customWidth="1"/>
    <col min="13" max="13" width="3.421875" style="1" customWidth="1"/>
    <col min="14" max="22" width="9.8515625" style="1" customWidth="1"/>
    <col min="23" max="23" width="10.57421875" style="24" bestFit="1" customWidth="1"/>
    <col min="24" max="24" width="9.28125" style="1" bestFit="1" customWidth="1"/>
    <col min="25" max="25" width="9.57421875" style="1" bestFit="1" customWidth="1"/>
    <col min="26" max="16384" width="9.140625" style="1" customWidth="1"/>
  </cols>
  <sheetData>
    <row r="1" spans="1:3" ht="10.5">
      <c r="A1" s="1" t="s">
        <v>25</v>
      </c>
      <c r="B1" s="1" t="s">
        <v>25</v>
      </c>
      <c r="C1" s="1" t="s">
        <v>25</v>
      </c>
    </row>
    <row r="2" spans="1:6" ht="10.5">
      <c r="A2" s="1" t="s">
        <v>26</v>
      </c>
      <c r="F2" s="1">
        <v>1</v>
      </c>
    </row>
    <row r="3" spans="1:3" ht="10.5">
      <c r="A3" s="1" t="s">
        <v>25</v>
      </c>
      <c r="B3" s="1" t="s">
        <v>25</v>
      </c>
      <c r="C3" s="1" t="s">
        <v>25</v>
      </c>
    </row>
    <row r="4" spans="1:6" ht="10.5">
      <c r="A4" s="1" t="s">
        <v>76</v>
      </c>
      <c r="F4" s="1">
        <v>2</v>
      </c>
    </row>
    <row r="6" spans="1:6" ht="10.5">
      <c r="A6" s="1" t="s">
        <v>27</v>
      </c>
      <c r="C6" s="1" t="s">
        <v>25</v>
      </c>
      <c r="F6" s="1">
        <v>3</v>
      </c>
    </row>
    <row r="7" spans="1:3" ht="10.5">
      <c r="A7" s="1" t="s">
        <v>25</v>
      </c>
      <c r="B7" s="1" t="s">
        <v>25</v>
      </c>
      <c r="C7" s="1" t="s">
        <v>25</v>
      </c>
    </row>
    <row r="8" spans="1:3" ht="10.5">
      <c r="A8" s="1" t="s">
        <v>58</v>
      </c>
      <c r="C8" s="1" t="s">
        <v>25</v>
      </c>
    </row>
    <row r="9" spans="1:6" ht="10.5">
      <c r="A9" s="36">
        <v>1.1</v>
      </c>
      <c r="B9" s="1" t="s">
        <v>24</v>
      </c>
      <c r="F9" s="1">
        <v>8</v>
      </c>
    </row>
    <row r="10" ht="10.5">
      <c r="A10" s="36"/>
    </row>
    <row r="11" spans="1:6" ht="10.5">
      <c r="A11" s="36">
        <v>1.2</v>
      </c>
      <c r="B11" s="1" t="s">
        <v>69</v>
      </c>
      <c r="F11" s="1">
        <v>9</v>
      </c>
    </row>
    <row r="12" ht="10.5">
      <c r="A12" s="36"/>
    </row>
    <row r="13" spans="1:2" ht="10.5">
      <c r="A13" s="36"/>
      <c r="B13" s="1" t="s">
        <v>70</v>
      </c>
    </row>
    <row r="14" spans="1:6" ht="10.5">
      <c r="A14" s="36">
        <v>1.3</v>
      </c>
      <c r="B14" s="1" t="s">
        <v>71</v>
      </c>
      <c r="F14" s="1">
        <v>10</v>
      </c>
    </row>
    <row r="15" spans="1:6" ht="10.5">
      <c r="A15" s="36">
        <v>1.4</v>
      </c>
      <c r="B15" s="1" t="s">
        <v>72</v>
      </c>
      <c r="F15" s="1">
        <v>15</v>
      </c>
    </row>
    <row r="16" spans="1:6" ht="10.5">
      <c r="A16" s="36">
        <v>1.5</v>
      </c>
      <c r="B16" s="1" t="s">
        <v>73</v>
      </c>
      <c r="F16" s="1">
        <v>16</v>
      </c>
    </row>
    <row r="17" spans="1:6" ht="10.5">
      <c r="A17" s="36">
        <v>1.6</v>
      </c>
      <c r="B17" s="1" t="s">
        <v>74</v>
      </c>
      <c r="F17" s="1">
        <v>17</v>
      </c>
    </row>
    <row r="18" ht="10.5">
      <c r="A18" s="36"/>
    </row>
    <row r="20" spans="1:12" ht="10.5">
      <c r="A20" s="2"/>
      <c r="F20" s="100"/>
      <c r="G20" s="100"/>
      <c r="H20" s="100"/>
      <c r="I20" s="100"/>
      <c r="J20" s="100"/>
      <c r="K20" s="100"/>
      <c r="L20" s="100"/>
    </row>
    <row r="21" spans="1:12" ht="10.5">
      <c r="A21" s="2" t="s">
        <v>76</v>
      </c>
      <c r="F21" s="100" t="s">
        <v>66</v>
      </c>
      <c r="G21" s="100"/>
      <c r="H21" s="100"/>
      <c r="I21" s="100"/>
      <c r="J21" s="100"/>
      <c r="K21" s="100"/>
      <c r="L21" s="100"/>
    </row>
    <row r="22" ht="10.5">
      <c r="A22" s="2"/>
    </row>
    <row r="23" spans="1:22" ht="10.5">
      <c r="A23" s="2"/>
      <c r="B23" s="101" t="s">
        <v>77</v>
      </c>
      <c r="C23" s="101"/>
      <c r="D23" s="101"/>
      <c r="F23" s="101" t="s">
        <v>78</v>
      </c>
      <c r="G23" s="101"/>
      <c r="H23" s="101"/>
      <c r="I23" s="101"/>
      <c r="J23" s="101"/>
      <c r="K23" s="101"/>
      <c r="L23" s="101"/>
      <c r="M23" s="29"/>
      <c r="N23" s="29"/>
      <c r="O23" s="29"/>
      <c r="P23" s="29"/>
      <c r="Q23" s="29"/>
      <c r="R23" s="29"/>
      <c r="S23" s="29"/>
      <c r="T23" s="29"/>
      <c r="U23" s="29"/>
      <c r="V23" s="29"/>
    </row>
    <row r="25" spans="1:6" ht="10.5">
      <c r="A25" s="36">
        <v>1.2</v>
      </c>
      <c r="B25" s="1" t="s">
        <v>193</v>
      </c>
      <c r="F25" s="1" t="s">
        <v>281</v>
      </c>
    </row>
    <row r="27" spans="1:6" ht="10.5">
      <c r="A27" s="36">
        <v>1.3</v>
      </c>
      <c r="B27" s="1" t="s">
        <v>67</v>
      </c>
      <c r="F27" s="1" t="s">
        <v>255</v>
      </c>
    </row>
    <row r="29" spans="1:6" ht="10.5">
      <c r="A29" s="36">
        <v>1.4</v>
      </c>
      <c r="B29" s="1" t="s">
        <v>79</v>
      </c>
      <c r="F29" s="1" t="s">
        <v>269</v>
      </c>
    </row>
    <row r="31" spans="1:6" ht="10.5">
      <c r="A31" s="36">
        <v>1.5</v>
      </c>
      <c r="B31" s="1" t="s">
        <v>75</v>
      </c>
      <c r="F31" s="1" t="s">
        <v>96</v>
      </c>
    </row>
    <row r="33" spans="1:22" ht="10.5">
      <c r="A33" s="2"/>
      <c r="B33" s="3"/>
      <c r="C33" s="3"/>
      <c r="D33" s="3"/>
      <c r="E33" s="3"/>
      <c r="F33" s="100"/>
      <c r="G33" s="100"/>
      <c r="H33" s="100"/>
      <c r="I33" s="100"/>
      <c r="J33" s="100"/>
      <c r="K33" s="100"/>
      <c r="L33" s="100"/>
      <c r="M33" s="3"/>
      <c r="N33" s="3"/>
      <c r="O33" s="3"/>
      <c r="P33" s="3"/>
      <c r="Q33" s="3"/>
      <c r="R33" s="3"/>
      <c r="S33" s="3"/>
      <c r="T33" s="3"/>
      <c r="U33" s="3"/>
      <c r="V33" s="3"/>
    </row>
    <row r="34" spans="1:22" ht="10.5">
      <c r="A34" s="2" t="s">
        <v>27</v>
      </c>
      <c r="B34" s="3"/>
      <c r="C34" s="3"/>
      <c r="D34" s="3"/>
      <c r="E34" s="3"/>
      <c r="F34" s="100" t="s">
        <v>66</v>
      </c>
      <c r="G34" s="100"/>
      <c r="H34" s="100"/>
      <c r="I34" s="100"/>
      <c r="J34" s="100"/>
      <c r="K34" s="100"/>
      <c r="L34" s="100"/>
      <c r="M34" s="3"/>
      <c r="N34" s="3"/>
      <c r="O34" s="3"/>
      <c r="P34" s="3"/>
      <c r="Q34" s="3"/>
      <c r="R34" s="3"/>
      <c r="S34" s="3"/>
      <c r="T34" s="3"/>
      <c r="U34" s="3"/>
      <c r="V34" s="3"/>
    </row>
    <row r="35" spans="1:22" ht="42">
      <c r="A35" s="5" t="s">
        <v>25</v>
      </c>
      <c r="B35" s="26" t="s">
        <v>163</v>
      </c>
      <c r="C35" s="26" t="s">
        <v>270</v>
      </c>
      <c r="D35" s="3"/>
      <c r="E35" s="3"/>
      <c r="F35" s="3"/>
      <c r="G35" s="3"/>
      <c r="H35" s="3"/>
      <c r="I35" s="3"/>
      <c r="J35" s="3"/>
      <c r="K35" s="3"/>
      <c r="L35" s="3"/>
      <c r="M35" s="3"/>
      <c r="N35" s="3"/>
      <c r="O35" s="3"/>
      <c r="P35" s="3"/>
      <c r="Q35" s="3"/>
      <c r="R35" s="3"/>
      <c r="S35" s="3"/>
      <c r="T35" s="3"/>
      <c r="U35" s="3"/>
      <c r="V35" s="3"/>
    </row>
    <row r="36" spans="1:22" ht="10.5">
      <c r="A36" s="5"/>
      <c r="B36" s="5"/>
      <c r="C36" s="3"/>
      <c r="D36" s="3"/>
      <c r="E36" s="3"/>
      <c r="F36" s="3"/>
      <c r="G36" s="3"/>
      <c r="H36" s="3"/>
      <c r="I36" s="3"/>
      <c r="J36" s="3"/>
      <c r="K36" s="3"/>
      <c r="L36" s="3"/>
      <c r="M36" s="3"/>
      <c r="N36" s="3"/>
      <c r="O36" s="3"/>
      <c r="P36" s="3"/>
      <c r="Q36" s="3"/>
      <c r="R36" s="3"/>
      <c r="S36" s="3"/>
      <c r="T36" s="3"/>
      <c r="U36" s="3"/>
      <c r="V36" s="3"/>
    </row>
    <row r="37" spans="1:22" ht="10.5">
      <c r="A37" s="1">
        <f>+A561</f>
        <v>2</v>
      </c>
      <c r="B37" s="1" t="s">
        <v>94</v>
      </c>
      <c r="C37" s="62">
        <f>+J561</f>
        <v>187747</v>
      </c>
      <c r="D37" s="3"/>
      <c r="E37" s="3"/>
      <c r="F37" s="46"/>
      <c r="G37" s="3"/>
      <c r="H37" s="3"/>
      <c r="I37" s="3"/>
      <c r="J37" s="3"/>
      <c r="K37" s="3"/>
      <c r="L37" s="3"/>
      <c r="M37" s="3"/>
      <c r="N37" s="3"/>
      <c r="O37" s="3"/>
      <c r="P37" s="3"/>
      <c r="Q37" s="3"/>
      <c r="R37" s="3"/>
      <c r="S37" s="3"/>
      <c r="T37" s="3"/>
      <c r="U37" s="3"/>
      <c r="V37" s="3"/>
    </row>
    <row r="38" spans="1:22" ht="10.5">
      <c r="A38" s="1">
        <f>+A562</f>
        <v>3</v>
      </c>
      <c r="B38" s="1" t="s">
        <v>63</v>
      </c>
      <c r="C38" s="30">
        <f>+J562</f>
        <v>38206</v>
      </c>
      <c r="D38" s="3"/>
      <c r="E38" s="3"/>
      <c r="F38" s="46"/>
      <c r="G38" s="3"/>
      <c r="H38" s="3"/>
      <c r="I38" s="3"/>
      <c r="J38" s="3"/>
      <c r="K38" s="3"/>
      <c r="L38" s="3"/>
      <c r="M38" s="3"/>
      <c r="N38" s="3"/>
      <c r="O38" s="3"/>
      <c r="P38" s="3"/>
      <c r="Q38" s="3"/>
      <c r="R38" s="3"/>
      <c r="S38" s="3"/>
      <c r="T38" s="3"/>
      <c r="U38" s="3"/>
      <c r="V38" s="3"/>
    </row>
    <row r="39" spans="1:22" ht="10.5">
      <c r="A39" s="1">
        <f>+A563</f>
        <v>4</v>
      </c>
      <c r="B39" s="1" t="s">
        <v>159</v>
      </c>
      <c r="C39" s="30">
        <f>+J563</f>
        <v>142155</v>
      </c>
      <c r="D39" s="3"/>
      <c r="E39" s="3"/>
      <c r="F39" s="46"/>
      <c r="G39" s="3"/>
      <c r="H39" s="3"/>
      <c r="I39" s="3"/>
      <c r="J39" s="3"/>
      <c r="K39" s="3"/>
      <c r="L39" s="3"/>
      <c r="M39" s="3"/>
      <c r="N39" s="3"/>
      <c r="O39" s="3"/>
      <c r="P39" s="3"/>
      <c r="Q39" s="3"/>
      <c r="R39" s="3"/>
      <c r="S39" s="3"/>
      <c r="T39" s="3"/>
      <c r="U39" s="3"/>
      <c r="V39" s="3"/>
    </row>
    <row r="40" spans="1:22" ht="10.5">
      <c r="A40" s="1">
        <f>+A564</f>
        <v>5</v>
      </c>
      <c r="B40" s="1" t="s">
        <v>201</v>
      </c>
      <c r="C40" s="30">
        <f>+J564</f>
        <v>20882</v>
      </c>
      <c r="D40" s="3"/>
      <c r="E40" s="3"/>
      <c r="F40" s="46"/>
      <c r="G40" s="3"/>
      <c r="H40" s="3"/>
      <c r="I40" s="3"/>
      <c r="J40" s="3"/>
      <c r="K40" s="3"/>
      <c r="L40" s="3"/>
      <c r="M40" s="3"/>
      <c r="N40" s="3"/>
      <c r="O40" s="3"/>
      <c r="P40" s="3"/>
      <c r="Q40" s="3"/>
      <c r="R40" s="3"/>
      <c r="S40" s="3"/>
      <c r="T40" s="3"/>
      <c r="U40" s="3"/>
      <c r="V40" s="3"/>
    </row>
    <row r="41" spans="1:22" ht="10.5">
      <c r="A41" s="1">
        <f>+A565</f>
        <v>6</v>
      </c>
      <c r="B41" s="1" t="str">
        <f>B$565</f>
        <v>1031 PUBLIC WORKS BOARD</v>
      </c>
      <c r="C41" s="30">
        <f>J565</f>
        <v>27725</v>
      </c>
      <c r="D41" s="3"/>
      <c r="E41" s="3"/>
      <c r="F41" s="46"/>
      <c r="G41" s="3"/>
      <c r="H41" s="3"/>
      <c r="I41" s="3"/>
      <c r="J41" s="3"/>
      <c r="K41" s="3"/>
      <c r="L41" s="3"/>
      <c r="M41" s="3"/>
      <c r="N41" s="3"/>
      <c r="O41" s="3"/>
      <c r="P41" s="3"/>
      <c r="Q41" s="3"/>
      <c r="R41" s="3"/>
      <c r="S41" s="3"/>
      <c r="T41" s="3"/>
      <c r="U41" s="3"/>
      <c r="V41" s="3"/>
    </row>
    <row r="42" spans="1:22" ht="10.5">
      <c r="A42" s="1">
        <f>A$566</f>
        <v>7</v>
      </c>
      <c r="B42" s="1" t="str">
        <f>B$566</f>
        <v>1033 AG WORKERS COMP FRAUD</v>
      </c>
      <c r="C42" s="30">
        <f aca="true" t="shared" si="0" ref="C42:C48">J566</f>
        <v>565794</v>
      </c>
      <c r="D42" s="3"/>
      <c r="E42" s="3"/>
      <c r="F42" s="47"/>
      <c r="G42" s="3"/>
      <c r="H42" s="3"/>
      <c r="I42" s="3"/>
      <c r="J42" s="3"/>
      <c r="K42" s="3"/>
      <c r="L42" s="3"/>
      <c r="M42" s="3"/>
      <c r="N42" s="3"/>
      <c r="O42" s="3"/>
      <c r="P42" s="3"/>
      <c r="Q42" s="3"/>
      <c r="R42" s="3"/>
      <c r="S42" s="3"/>
      <c r="T42" s="3"/>
      <c r="U42" s="3"/>
      <c r="V42" s="3"/>
    </row>
    <row r="43" spans="1:22" ht="10.5">
      <c r="A43" s="1">
        <f>A$567</f>
        <v>8</v>
      </c>
      <c r="B43" s="1" t="str">
        <f>B$567</f>
        <v>1036 AG CRIME PREVENT</v>
      </c>
      <c r="C43" s="30">
        <f t="shared" si="0"/>
        <v>-65269</v>
      </c>
      <c r="D43" s="3"/>
      <c r="E43" s="3"/>
      <c r="F43" s="47"/>
      <c r="G43" s="3"/>
      <c r="H43" s="3"/>
      <c r="I43" s="3"/>
      <c r="J43" s="3"/>
      <c r="K43" s="3"/>
      <c r="L43" s="3"/>
      <c r="M43" s="3"/>
      <c r="N43" s="3"/>
      <c r="O43" s="3"/>
      <c r="P43" s="3"/>
      <c r="Q43" s="3"/>
      <c r="R43" s="3"/>
      <c r="S43" s="3"/>
      <c r="T43" s="3"/>
      <c r="U43" s="3"/>
      <c r="V43" s="3"/>
    </row>
    <row r="44" spans="1:22" ht="10.5">
      <c r="A44" s="1">
        <f>A$568</f>
        <v>9</v>
      </c>
      <c r="B44" s="1" t="str">
        <f>B$568</f>
        <v>1037 AG MEDICAID FRAUD</v>
      </c>
      <c r="C44" s="30">
        <f t="shared" si="0"/>
        <v>250775</v>
      </c>
      <c r="D44" s="3"/>
      <c r="E44" s="3"/>
      <c r="F44" s="47"/>
      <c r="G44" s="3"/>
      <c r="H44" s="3"/>
      <c r="I44" s="3"/>
      <c r="J44" s="3"/>
      <c r="K44" s="3"/>
      <c r="L44" s="3"/>
      <c r="M44" s="3"/>
      <c r="N44" s="3"/>
      <c r="O44" s="3"/>
      <c r="P44" s="3"/>
      <c r="Q44" s="3"/>
      <c r="R44" s="3"/>
      <c r="S44" s="3"/>
      <c r="T44" s="3"/>
      <c r="U44" s="3"/>
      <c r="V44" s="3"/>
    </row>
    <row r="45" spans="1:22" ht="10.5">
      <c r="A45" s="1">
        <f>A$569</f>
        <v>10</v>
      </c>
      <c r="B45" s="1" t="str">
        <f>B$569</f>
        <v>1038 AG CONSUMER PROT</v>
      </c>
      <c r="C45" s="30">
        <f t="shared" si="0"/>
        <v>376106</v>
      </c>
      <c r="D45" s="3"/>
      <c r="E45" s="3"/>
      <c r="F45" s="47"/>
      <c r="G45" s="3"/>
      <c r="H45" s="3"/>
      <c r="I45" s="3"/>
      <c r="J45" s="3"/>
      <c r="K45" s="3"/>
      <c r="L45" s="3"/>
      <c r="M45" s="3"/>
      <c r="N45" s="3"/>
      <c r="O45" s="3"/>
      <c r="P45" s="3"/>
      <c r="Q45" s="3"/>
      <c r="R45" s="3"/>
      <c r="S45" s="3"/>
      <c r="T45" s="3"/>
      <c r="U45" s="3"/>
      <c r="V45" s="3"/>
    </row>
    <row r="46" spans="1:22" ht="10.5">
      <c r="A46" s="1">
        <f>A$570</f>
        <v>11</v>
      </c>
      <c r="B46" s="1" t="str">
        <f>B$570</f>
        <v>1041 PROS ATTORNEY</v>
      </c>
      <c r="C46" s="30">
        <f t="shared" si="0"/>
        <v>12751</v>
      </c>
      <c r="D46" s="3"/>
      <c r="E46" s="3"/>
      <c r="F46" s="47"/>
      <c r="G46" s="3"/>
      <c r="H46" s="3"/>
      <c r="I46" s="3"/>
      <c r="J46" s="3"/>
      <c r="K46" s="3"/>
      <c r="L46" s="3"/>
      <c r="M46" s="3"/>
      <c r="N46" s="3"/>
      <c r="O46" s="3"/>
      <c r="P46" s="3"/>
      <c r="Q46" s="3"/>
      <c r="R46" s="3"/>
      <c r="S46" s="3"/>
      <c r="T46" s="3"/>
      <c r="U46" s="3"/>
      <c r="V46" s="3"/>
    </row>
    <row r="47" spans="1:22" ht="10.5">
      <c r="A47" s="1">
        <f>A$571</f>
        <v>12</v>
      </c>
      <c r="B47" s="1" t="str">
        <f>B$571</f>
        <v>1042 AG VICTIMS DOM VIOL</v>
      </c>
      <c r="C47" s="30">
        <f t="shared" si="0"/>
        <v>469</v>
      </c>
      <c r="D47" s="3"/>
      <c r="E47" s="3"/>
      <c r="F47" s="47"/>
      <c r="G47" s="3"/>
      <c r="H47" s="3"/>
      <c r="I47" s="3"/>
      <c r="J47" s="3"/>
      <c r="K47" s="3"/>
      <c r="L47" s="3"/>
      <c r="M47" s="3"/>
      <c r="N47" s="3"/>
      <c r="O47" s="3"/>
      <c r="P47" s="3"/>
      <c r="Q47" s="3"/>
      <c r="R47" s="3"/>
      <c r="S47" s="3"/>
      <c r="T47" s="3"/>
      <c r="U47" s="3"/>
      <c r="V47" s="3"/>
    </row>
    <row r="48" spans="1:22" ht="10.5">
      <c r="A48" s="1">
        <f>A$572</f>
        <v>13</v>
      </c>
      <c r="B48" s="1" t="str">
        <f>B$572</f>
        <v>1348 AG TORT CLAIMS</v>
      </c>
      <c r="C48" s="30">
        <f t="shared" si="0"/>
        <v>11482</v>
      </c>
      <c r="D48" s="3"/>
      <c r="E48" s="3"/>
      <c r="F48" s="47"/>
      <c r="G48" s="3"/>
      <c r="H48" s="3"/>
      <c r="I48" s="3"/>
      <c r="J48" s="3"/>
      <c r="K48" s="3"/>
      <c r="L48" s="3"/>
      <c r="M48" s="3"/>
      <c r="N48" s="3"/>
      <c r="O48" s="3"/>
      <c r="P48" s="3"/>
      <c r="Q48" s="3"/>
      <c r="R48" s="3"/>
      <c r="S48" s="3"/>
      <c r="T48" s="3"/>
      <c r="U48" s="3"/>
      <c r="V48" s="3"/>
    </row>
    <row r="49" spans="3:22" ht="10.5">
      <c r="C49" s="30"/>
      <c r="D49" s="3"/>
      <c r="E49" s="3"/>
      <c r="F49" s="47"/>
      <c r="G49" s="3"/>
      <c r="H49" s="3"/>
      <c r="I49" s="3"/>
      <c r="J49" s="3"/>
      <c r="K49" s="3"/>
      <c r="L49" s="3"/>
      <c r="M49" s="3"/>
      <c r="N49" s="3"/>
      <c r="O49" s="3"/>
      <c r="P49" s="3"/>
      <c r="Q49" s="3"/>
      <c r="R49" s="3"/>
      <c r="S49" s="3"/>
      <c r="T49" s="3"/>
      <c r="U49" s="3"/>
      <c r="V49" s="3"/>
    </row>
    <row r="50" spans="1:22" ht="10.5">
      <c r="A50" s="1">
        <f aca="true" t="shared" si="1" ref="A50:B75">A574</f>
        <v>14</v>
      </c>
      <c r="B50" s="1" t="str">
        <f t="shared" si="1"/>
        <v>1000 GOVERNOR</v>
      </c>
      <c r="C50" s="30">
        <f>J574</f>
        <v>-20369</v>
      </c>
      <c r="D50" s="3"/>
      <c r="E50" s="3"/>
      <c r="F50" s="47"/>
      <c r="G50" s="3"/>
      <c r="H50" s="3"/>
      <c r="I50" s="3"/>
      <c r="J50" s="3"/>
      <c r="K50" s="3"/>
      <c r="L50" s="3"/>
      <c r="M50" s="3"/>
      <c r="N50" s="3"/>
      <c r="O50" s="3"/>
      <c r="P50" s="3"/>
      <c r="Q50" s="3"/>
      <c r="R50" s="3"/>
      <c r="S50" s="3"/>
      <c r="T50" s="3"/>
      <c r="U50" s="3"/>
      <c r="V50" s="3"/>
    </row>
    <row r="51" spans="1:22" ht="10.5">
      <c r="A51" s="1">
        <f t="shared" si="1"/>
        <v>15</v>
      </c>
      <c r="B51" s="1" t="str">
        <f t="shared" si="1"/>
        <v>1003 CONS HEALTH</v>
      </c>
      <c r="C51" s="30">
        <f aca="true" t="shared" si="2" ref="C51:C56">J575</f>
        <v>23727</v>
      </c>
      <c r="D51" s="3"/>
      <c r="E51" s="3"/>
      <c r="F51" s="47"/>
      <c r="G51" s="3"/>
      <c r="H51" s="3"/>
      <c r="I51" s="3"/>
      <c r="J51" s="3"/>
      <c r="K51" s="3"/>
      <c r="L51" s="3"/>
      <c r="M51" s="3"/>
      <c r="N51" s="3"/>
      <c r="O51" s="3"/>
      <c r="P51" s="3"/>
      <c r="Q51" s="3"/>
      <c r="R51" s="3"/>
      <c r="S51" s="3"/>
      <c r="T51" s="3"/>
      <c r="U51" s="3"/>
      <c r="V51" s="3"/>
    </row>
    <row r="52" spans="1:22" ht="10.5">
      <c r="A52" s="1">
        <f t="shared" si="1"/>
        <v>16</v>
      </c>
      <c r="B52" s="1" t="str">
        <f t="shared" si="1"/>
        <v>1005 AGENCY FOR NUCLEAR</v>
      </c>
      <c r="C52" s="30">
        <f t="shared" si="2"/>
        <v>267536</v>
      </c>
      <c r="D52" s="3"/>
      <c r="E52" s="3"/>
      <c r="F52" s="47"/>
      <c r="G52" s="3"/>
      <c r="H52" s="3"/>
      <c r="I52" s="3"/>
      <c r="J52" s="3"/>
      <c r="K52" s="3"/>
      <c r="L52" s="3"/>
      <c r="M52" s="3"/>
      <c r="N52" s="3"/>
      <c r="O52" s="3"/>
      <c r="P52" s="3"/>
      <c r="Q52" s="3"/>
      <c r="R52" s="3"/>
      <c r="S52" s="3"/>
      <c r="T52" s="3"/>
      <c r="U52" s="3"/>
      <c r="V52" s="3"/>
    </row>
    <row r="53" spans="1:22" ht="10.5">
      <c r="A53" s="1">
        <f t="shared" si="1"/>
        <v>17</v>
      </c>
      <c r="B53" s="1" t="str">
        <f t="shared" si="1"/>
        <v>1013 ATTNY INJRD WRKRS</v>
      </c>
      <c r="C53" s="30">
        <f t="shared" si="2"/>
        <v>1544</v>
      </c>
      <c r="D53" s="3"/>
      <c r="E53" s="3"/>
      <c r="F53" s="47"/>
      <c r="G53" s="3"/>
      <c r="H53" s="3"/>
      <c r="I53" s="3"/>
      <c r="J53" s="3"/>
      <c r="K53" s="3"/>
      <c r="L53" s="3"/>
      <c r="M53" s="3"/>
      <c r="N53" s="3"/>
      <c r="O53" s="3"/>
      <c r="P53" s="3"/>
      <c r="Q53" s="3"/>
      <c r="R53" s="3"/>
      <c r="S53" s="3"/>
      <c r="T53" s="3"/>
      <c r="U53" s="3"/>
      <c r="V53" s="3"/>
    </row>
    <row r="54" spans="1:22" ht="10.5">
      <c r="A54" s="1">
        <f t="shared" si="1"/>
        <v>18</v>
      </c>
      <c r="B54" s="1" t="str">
        <f t="shared" si="1"/>
        <v>1015 ADM HEARINGS &amp; APPEALS</v>
      </c>
      <c r="C54" s="30">
        <f t="shared" si="2"/>
        <v>0</v>
      </c>
      <c r="D54" s="3"/>
      <c r="E54" s="3"/>
      <c r="F54" s="47"/>
      <c r="G54" s="3"/>
      <c r="H54" s="3"/>
      <c r="I54" s="3"/>
      <c r="J54" s="3"/>
      <c r="K54" s="3"/>
      <c r="L54" s="3"/>
      <c r="M54" s="3"/>
      <c r="N54" s="3"/>
      <c r="O54" s="3"/>
      <c r="P54" s="3"/>
      <c r="Q54" s="3"/>
      <c r="R54" s="3"/>
      <c r="S54" s="3"/>
      <c r="T54" s="3"/>
      <c r="U54" s="3"/>
      <c r="V54" s="3"/>
    </row>
    <row r="55" spans="1:22" ht="10.5">
      <c r="A55" s="1">
        <f t="shared" si="1"/>
        <v>19</v>
      </c>
      <c r="B55" s="1" t="str">
        <f t="shared" si="1"/>
        <v>1017 ADM DEFERRED COMP</v>
      </c>
      <c r="C55" s="30">
        <f t="shared" si="2"/>
        <v>21784</v>
      </c>
      <c r="D55" s="3"/>
      <c r="E55" s="3"/>
      <c r="F55" s="47"/>
      <c r="G55" s="3"/>
      <c r="H55" s="3"/>
      <c r="I55" s="3"/>
      <c r="J55" s="3"/>
      <c r="K55" s="3"/>
      <c r="L55" s="3"/>
      <c r="M55" s="3"/>
      <c r="N55" s="3"/>
      <c r="O55" s="3"/>
      <c r="P55" s="3"/>
      <c r="Q55" s="3"/>
      <c r="R55" s="3"/>
      <c r="S55" s="3"/>
      <c r="T55" s="3"/>
      <c r="U55" s="3"/>
      <c r="V55" s="3"/>
    </row>
    <row r="56" spans="1:22" ht="10.5">
      <c r="A56" s="1">
        <f t="shared" si="1"/>
        <v>20</v>
      </c>
      <c r="B56" s="1" t="str">
        <f t="shared" si="1"/>
        <v>1020 LT GOVERNOR</v>
      </c>
      <c r="C56" s="30">
        <f t="shared" si="2"/>
        <v>0</v>
      </c>
      <c r="D56" s="3"/>
      <c r="E56" s="3"/>
      <c r="F56" s="47"/>
      <c r="G56" s="3"/>
      <c r="H56" s="3"/>
      <c r="I56" s="3"/>
      <c r="J56" s="3"/>
      <c r="K56" s="3"/>
      <c r="L56" s="3"/>
      <c r="M56" s="3"/>
      <c r="N56" s="3"/>
      <c r="O56" s="3"/>
      <c r="P56" s="3"/>
      <c r="Q56" s="3"/>
      <c r="R56" s="3"/>
      <c r="S56" s="3"/>
      <c r="T56" s="3"/>
      <c r="U56" s="3"/>
      <c r="V56" s="3"/>
    </row>
    <row r="57" spans="1:22" ht="10.5">
      <c r="A57" s="1">
        <f t="shared" si="1"/>
        <v>21</v>
      </c>
      <c r="B57" s="1" t="str">
        <f t="shared" si="1"/>
        <v>1050 SEC'Y STATE</v>
      </c>
      <c r="C57" s="30">
        <f aca="true" t="shared" si="3" ref="C57:C75">J581</f>
        <v>280166</v>
      </c>
      <c r="D57" s="3"/>
      <c r="E57" s="3"/>
      <c r="F57" s="47"/>
      <c r="G57" s="3"/>
      <c r="H57" s="3"/>
      <c r="I57" s="3"/>
      <c r="J57" s="3"/>
      <c r="K57" s="3"/>
      <c r="L57" s="3"/>
      <c r="M57" s="3"/>
      <c r="N57" s="3"/>
      <c r="O57" s="3"/>
      <c r="P57" s="3"/>
      <c r="Q57" s="3"/>
      <c r="R57" s="3"/>
      <c r="S57" s="3"/>
      <c r="T57" s="3"/>
      <c r="U57" s="3"/>
      <c r="V57" s="3"/>
    </row>
    <row r="58" spans="1:22" ht="10.5">
      <c r="A58" s="1">
        <f t="shared" si="1"/>
        <v>22</v>
      </c>
      <c r="B58" s="1" t="str">
        <f t="shared" si="1"/>
        <v>1052 PUBLIC RECORDS</v>
      </c>
      <c r="C58" s="30">
        <f t="shared" si="3"/>
        <v>10262</v>
      </c>
      <c r="D58" s="3"/>
      <c r="E58" s="3"/>
      <c r="F58" s="47"/>
      <c r="G58" s="3"/>
      <c r="H58" s="3"/>
      <c r="I58" s="3"/>
      <c r="J58" s="3"/>
      <c r="K58" s="3"/>
      <c r="L58" s="3"/>
      <c r="M58" s="3"/>
      <c r="N58" s="3"/>
      <c r="O58" s="3"/>
      <c r="P58" s="3"/>
      <c r="Q58" s="3"/>
      <c r="R58" s="3"/>
      <c r="S58" s="3"/>
      <c r="T58" s="3"/>
      <c r="U58" s="3"/>
      <c r="V58" s="3"/>
    </row>
    <row r="59" spans="1:22" ht="10.5">
      <c r="A59" s="1">
        <f t="shared" si="1"/>
        <v>23</v>
      </c>
      <c r="B59" s="1" t="str">
        <f t="shared" si="1"/>
        <v>1080 TREASURY</v>
      </c>
      <c r="C59" s="30">
        <f t="shared" si="3"/>
        <v>63597</v>
      </c>
      <c r="D59" s="3"/>
      <c r="E59" s="3"/>
      <c r="F59" s="47"/>
      <c r="G59" s="3"/>
      <c r="H59" s="3"/>
      <c r="I59" s="3"/>
      <c r="J59" s="3"/>
      <c r="K59" s="3"/>
      <c r="L59" s="3"/>
      <c r="M59" s="3"/>
      <c r="N59" s="3"/>
      <c r="O59" s="3"/>
      <c r="P59" s="3"/>
      <c r="Q59" s="3"/>
      <c r="R59" s="3"/>
      <c r="S59" s="3"/>
      <c r="T59" s="3"/>
      <c r="U59" s="3"/>
      <c r="V59" s="3"/>
    </row>
    <row r="60" spans="1:22" ht="10.5">
      <c r="A60" s="1">
        <f t="shared" si="1"/>
        <v>24</v>
      </c>
      <c r="B60" s="1" t="str">
        <f t="shared" si="1"/>
        <v>1081 TREASURER HIGHER ED TUIT</v>
      </c>
      <c r="C60" s="30">
        <f t="shared" si="3"/>
        <v>0</v>
      </c>
      <c r="D60" s="3"/>
      <c r="E60" s="3"/>
      <c r="F60" s="47"/>
      <c r="G60" s="3"/>
      <c r="H60" s="3"/>
      <c r="I60" s="3"/>
      <c r="J60" s="3"/>
      <c r="K60" s="3"/>
      <c r="L60" s="3"/>
      <c r="M60" s="3"/>
      <c r="N60" s="3"/>
      <c r="O60" s="3"/>
      <c r="P60" s="3"/>
      <c r="Q60" s="3"/>
      <c r="R60" s="3"/>
      <c r="S60" s="3"/>
      <c r="T60" s="3"/>
      <c r="U60" s="3"/>
      <c r="V60" s="3"/>
    </row>
    <row r="61" spans="1:22" ht="10.5">
      <c r="A61" s="1">
        <f t="shared" si="1"/>
        <v>25</v>
      </c>
      <c r="B61" s="1" t="str">
        <f t="shared" si="1"/>
        <v>1088 MILLENNIUM SCHOLARSHP</v>
      </c>
      <c r="C61" s="30">
        <f t="shared" si="3"/>
        <v>0</v>
      </c>
      <c r="D61" s="3"/>
      <c r="E61" s="3"/>
      <c r="F61" s="47"/>
      <c r="G61" s="3"/>
      <c r="H61" s="3"/>
      <c r="I61" s="3"/>
      <c r="J61" s="3"/>
      <c r="K61" s="3"/>
      <c r="L61" s="3"/>
      <c r="M61" s="3"/>
      <c r="N61" s="3"/>
      <c r="O61" s="3"/>
      <c r="P61" s="3"/>
      <c r="Q61" s="3"/>
      <c r="R61" s="3"/>
      <c r="S61" s="3"/>
      <c r="T61" s="3"/>
      <c r="U61" s="3"/>
      <c r="V61" s="3"/>
    </row>
    <row r="62" spans="1:22" ht="10.5">
      <c r="A62" s="1">
        <f t="shared" si="1"/>
        <v>26</v>
      </c>
      <c r="B62" s="1" t="str">
        <f t="shared" si="1"/>
        <v>1130 CONTROLLER</v>
      </c>
      <c r="C62" s="30">
        <f t="shared" si="3"/>
        <v>-14300</v>
      </c>
      <c r="D62" s="3"/>
      <c r="E62" s="3"/>
      <c r="F62" s="47"/>
      <c r="G62" s="3"/>
      <c r="H62" s="3"/>
      <c r="I62" s="3"/>
      <c r="J62" s="3"/>
      <c r="K62" s="3"/>
      <c r="L62" s="3"/>
      <c r="M62" s="3"/>
      <c r="N62" s="3"/>
      <c r="O62" s="3"/>
      <c r="P62" s="3"/>
      <c r="Q62" s="3"/>
      <c r="R62" s="3"/>
      <c r="S62" s="3"/>
      <c r="T62" s="3"/>
      <c r="U62" s="3"/>
      <c r="V62" s="3"/>
    </row>
    <row r="63" spans="1:22" ht="10.5">
      <c r="A63" s="1">
        <f t="shared" si="1"/>
        <v>27</v>
      </c>
      <c r="B63" s="1" t="str">
        <f t="shared" si="1"/>
        <v>1338 PUBLIC EMP BENEFIT</v>
      </c>
      <c r="C63" s="30">
        <f t="shared" si="3"/>
        <v>156483</v>
      </c>
      <c r="D63" s="3"/>
      <c r="E63" s="3"/>
      <c r="F63" s="47"/>
      <c r="G63" s="3"/>
      <c r="H63" s="3"/>
      <c r="I63" s="3"/>
      <c r="J63" s="3"/>
      <c r="K63" s="3"/>
      <c r="L63" s="3"/>
      <c r="M63" s="3"/>
      <c r="N63" s="3"/>
      <c r="O63" s="3"/>
      <c r="P63" s="3"/>
      <c r="Q63" s="3"/>
      <c r="R63" s="3"/>
      <c r="S63" s="3"/>
      <c r="T63" s="3"/>
      <c r="U63" s="3"/>
      <c r="V63" s="3"/>
    </row>
    <row r="64" spans="1:22" ht="10.5">
      <c r="A64" s="1">
        <f t="shared" si="1"/>
        <v>28</v>
      </c>
      <c r="B64" s="1" t="str">
        <f t="shared" si="1"/>
        <v>1340 ADM BUDGET AND PLANNING DIV</v>
      </c>
      <c r="C64" s="30">
        <f t="shared" si="3"/>
        <v>18069</v>
      </c>
      <c r="D64" s="3"/>
      <c r="E64" s="3"/>
      <c r="F64" s="47"/>
      <c r="G64" s="3"/>
      <c r="H64" s="3"/>
      <c r="I64" s="3"/>
      <c r="J64" s="3"/>
      <c r="K64" s="3"/>
      <c r="L64" s="3"/>
      <c r="M64" s="3"/>
      <c r="N64" s="3"/>
      <c r="O64" s="3"/>
      <c r="P64" s="3"/>
      <c r="Q64" s="3"/>
      <c r="R64" s="3"/>
      <c r="S64" s="3"/>
      <c r="T64" s="3"/>
      <c r="U64" s="3"/>
      <c r="V64" s="3"/>
    </row>
    <row r="65" spans="1:22" ht="10.5">
      <c r="A65" s="1">
        <f t="shared" si="1"/>
        <v>29</v>
      </c>
      <c r="B65" s="1" t="str">
        <f t="shared" si="1"/>
        <v>1342 ADM INTERNAL AUDIT</v>
      </c>
      <c r="C65" s="30">
        <f t="shared" si="3"/>
        <v>24180</v>
      </c>
      <c r="D65" s="3"/>
      <c r="E65" s="3"/>
      <c r="F65" s="47"/>
      <c r="G65" s="3"/>
      <c r="H65" s="3"/>
      <c r="I65" s="3"/>
      <c r="J65" s="3"/>
      <c r="K65" s="3"/>
      <c r="L65" s="3"/>
      <c r="M65" s="3"/>
      <c r="N65" s="3"/>
      <c r="O65" s="3"/>
      <c r="P65" s="3"/>
      <c r="Q65" s="3"/>
      <c r="R65" s="3"/>
      <c r="S65" s="3"/>
      <c r="T65" s="3"/>
      <c r="U65" s="3"/>
      <c r="V65" s="3"/>
    </row>
    <row r="66" spans="1:22" ht="10.5">
      <c r="A66" s="1">
        <f t="shared" si="1"/>
        <v>30</v>
      </c>
      <c r="B66" s="1" t="str">
        <f t="shared" si="1"/>
        <v>1343 ETHICS COMM</v>
      </c>
      <c r="C66" s="30">
        <f t="shared" si="3"/>
        <v>-26002</v>
      </c>
      <c r="D66" s="3"/>
      <c r="E66" s="3"/>
      <c r="F66" s="47"/>
      <c r="G66" s="3"/>
      <c r="H66" s="3"/>
      <c r="I66" s="3"/>
      <c r="J66" s="3"/>
      <c r="K66" s="3"/>
      <c r="L66" s="3"/>
      <c r="M66" s="3"/>
      <c r="N66" s="3"/>
      <c r="O66" s="3"/>
      <c r="P66" s="3"/>
      <c r="Q66" s="3"/>
      <c r="R66" s="3"/>
      <c r="S66" s="3"/>
      <c r="T66" s="3"/>
      <c r="U66" s="3"/>
      <c r="V66" s="3"/>
    </row>
    <row r="67" spans="1:22" ht="10.5">
      <c r="A67" s="1">
        <f t="shared" si="1"/>
        <v>31</v>
      </c>
      <c r="B67" s="1" t="str">
        <f t="shared" si="1"/>
        <v>1349 ADM BLDG &amp; GRDS</v>
      </c>
      <c r="C67" s="30">
        <f t="shared" si="3"/>
        <v>5857</v>
      </c>
      <c r="D67" s="3"/>
      <c r="E67" s="3"/>
      <c r="F67" s="47"/>
      <c r="G67" s="3"/>
      <c r="H67" s="3"/>
      <c r="I67" s="3"/>
      <c r="J67" s="3"/>
      <c r="K67" s="3"/>
      <c r="L67" s="3"/>
      <c r="M67" s="3"/>
      <c r="N67" s="3"/>
      <c r="O67" s="3"/>
      <c r="P67" s="3"/>
      <c r="Q67" s="3"/>
      <c r="R67" s="3"/>
      <c r="S67" s="3"/>
      <c r="T67" s="3"/>
      <c r="U67" s="3"/>
      <c r="V67" s="3"/>
    </row>
    <row r="68" spans="1:22" ht="10.5">
      <c r="A68" s="1">
        <f t="shared" si="1"/>
        <v>32</v>
      </c>
      <c r="B68" s="1" t="str">
        <f t="shared" si="1"/>
        <v>1352 RISK MANAGEMENT</v>
      </c>
      <c r="C68" s="30">
        <f t="shared" si="3"/>
        <v>-14409</v>
      </c>
      <c r="D68" s="3"/>
      <c r="E68" s="3"/>
      <c r="F68" s="47"/>
      <c r="G68" s="3"/>
      <c r="H68" s="3"/>
      <c r="I68" s="3"/>
      <c r="J68" s="3"/>
      <c r="K68" s="3"/>
      <c r="L68" s="3"/>
      <c r="M68" s="3"/>
      <c r="N68" s="3"/>
      <c r="O68" s="3"/>
      <c r="P68" s="3"/>
      <c r="Q68" s="3"/>
      <c r="R68" s="3"/>
      <c r="S68" s="3"/>
      <c r="T68" s="3"/>
      <c r="U68" s="3"/>
      <c r="V68" s="3"/>
    </row>
    <row r="69" spans="1:22" ht="10.5">
      <c r="A69" s="1">
        <f t="shared" si="1"/>
        <v>33</v>
      </c>
      <c r="B69" s="1" t="str">
        <f t="shared" si="1"/>
        <v>1354 MOTOR POOL</v>
      </c>
      <c r="C69" s="30">
        <f t="shared" si="3"/>
        <v>2478</v>
      </c>
      <c r="D69" s="3"/>
      <c r="E69" s="3"/>
      <c r="F69" s="47"/>
      <c r="G69" s="3"/>
      <c r="H69" s="3"/>
      <c r="I69" s="3"/>
      <c r="J69" s="3"/>
      <c r="K69" s="3"/>
      <c r="L69" s="3"/>
      <c r="M69" s="3"/>
      <c r="N69" s="3"/>
      <c r="O69" s="3"/>
      <c r="P69" s="3"/>
      <c r="Q69" s="3"/>
      <c r="R69" s="3"/>
      <c r="S69" s="3"/>
      <c r="T69" s="3"/>
      <c r="U69" s="3"/>
      <c r="V69" s="3"/>
    </row>
    <row r="70" spans="1:22" ht="10.5">
      <c r="A70" s="1">
        <f t="shared" si="1"/>
        <v>34</v>
      </c>
      <c r="B70" s="1" t="str">
        <f t="shared" si="1"/>
        <v>1358 PURCHASING</v>
      </c>
      <c r="C70" s="30">
        <f t="shared" si="3"/>
        <v>52031</v>
      </c>
      <c r="D70" s="3"/>
      <c r="E70" s="3"/>
      <c r="F70" s="47"/>
      <c r="G70" s="3"/>
      <c r="H70" s="3"/>
      <c r="I70" s="3"/>
      <c r="J70" s="3"/>
      <c r="K70" s="3"/>
      <c r="L70" s="3"/>
      <c r="M70" s="3"/>
      <c r="N70" s="3"/>
      <c r="O70" s="3"/>
      <c r="P70" s="3"/>
      <c r="Q70" s="3"/>
      <c r="R70" s="3"/>
      <c r="S70" s="3"/>
      <c r="T70" s="3"/>
      <c r="U70" s="3"/>
      <c r="V70" s="3"/>
    </row>
    <row r="71" spans="1:22" ht="10.5">
      <c r="A71" s="1">
        <f t="shared" si="1"/>
        <v>35</v>
      </c>
      <c r="B71" s="1" t="str">
        <f t="shared" si="1"/>
        <v>1363 PERSONNEL</v>
      </c>
      <c r="C71" s="30">
        <f t="shared" si="3"/>
        <v>14945</v>
      </c>
      <c r="D71" s="3"/>
      <c r="E71" s="3"/>
      <c r="F71" s="47"/>
      <c r="G71" s="3"/>
      <c r="H71" s="3"/>
      <c r="I71" s="3"/>
      <c r="J71" s="3"/>
      <c r="K71" s="3"/>
      <c r="L71" s="3"/>
      <c r="M71" s="3"/>
      <c r="N71" s="3"/>
      <c r="O71" s="3"/>
      <c r="P71" s="3"/>
      <c r="Q71" s="3"/>
      <c r="R71" s="3"/>
      <c r="S71" s="3"/>
      <c r="T71" s="3"/>
      <c r="U71" s="3"/>
      <c r="V71" s="3"/>
    </row>
    <row r="72" spans="1:22" ht="10.5">
      <c r="A72" s="1">
        <f t="shared" si="1"/>
        <v>36</v>
      </c>
      <c r="B72" s="1" t="str">
        <f t="shared" si="1"/>
        <v>1371 ADM ADMIN SUPPORT</v>
      </c>
      <c r="C72" s="30">
        <f t="shared" si="3"/>
        <v>7453</v>
      </c>
      <c r="D72" s="3"/>
      <c r="E72" s="3"/>
      <c r="F72" s="47"/>
      <c r="G72" s="3"/>
      <c r="H72" s="3"/>
      <c r="I72" s="3"/>
      <c r="J72" s="3"/>
      <c r="K72" s="3"/>
      <c r="L72" s="3"/>
      <c r="M72" s="3"/>
      <c r="N72" s="3"/>
      <c r="O72" s="3"/>
      <c r="P72" s="3"/>
      <c r="Q72" s="3"/>
      <c r="R72" s="3"/>
      <c r="S72" s="3"/>
      <c r="T72" s="3"/>
      <c r="U72" s="3"/>
      <c r="V72" s="3"/>
    </row>
    <row r="73" spans="1:22" ht="10.5">
      <c r="A73" s="1">
        <f t="shared" si="1"/>
        <v>37</v>
      </c>
      <c r="B73" s="1" t="str">
        <f t="shared" si="1"/>
        <v>1373 DOIT ADMIN</v>
      </c>
      <c r="C73" s="30">
        <f t="shared" si="3"/>
        <v>132663</v>
      </c>
      <c r="D73" s="3"/>
      <c r="E73" s="3"/>
      <c r="F73" s="47"/>
      <c r="G73" s="3"/>
      <c r="H73" s="3"/>
      <c r="I73" s="3"/>
      <c r="J73" s="3"/>
      <c r="K73" s="3"/>
      <c r="L73" s="3"/>
      <c r="M73" s="3"/>
      <c r="N73" s="3"/>
      <c r="O73" s="3"/>
      <c r="P73" s="3"/>
      <c r="Q73" s="3"/>
      <c r="R73" s="3"/>
      <c r="S73" s="3"/>
      <c r="T73" s="3"/>
      <c r="U73" s="3"/>
      <c r="V73" s="3"/>
    </row>
    <row r="74" spans="1:22" ht="10.5">
      <c r="A74" s="1">
        <f t="shared" si="1"/>
        <v>38</v>
      </c>
      <c r="B74" s="1" t="str">
        <f t="shared" si="1"/>
        <v>1374 EMPL MNGMENT RELATIONS</v>
      </c>
      <c r="C74" s="30">
        <f t="shared" si="3"/>
        <v>87939</v>
      </c>
      <c r="D74" s="3"/>
      <c r="E74" s="3"/>
      <c r="F74" s="47"/>
      <c r="G74" s="3"/>
      <c r="H74" s="3"/>
      <c r="I74" s="3"/>
      <c r="J74" s="3"/>
      <c r="K74" s="3"/>
      <c r="L74" s="3"/>
      <c r="M74" s="3"/>
      <c r="N74" s="3"/>
      <c r="O74" s="3"/>
      <c r="P74" s="3"/>
      <c r="Q74" s="3"/>
      <c r="R74" s="3"/>
      <c r="S74" s="3"/>
      <c r="T74" s="3"/>
      <c r="U74" s="3"/>
      <c r="V74" s="3"/>
    </row>
    <row r="75" spans="1:22" ht="10.5">
      <c r="A75" s="1">
        <f t="shared" si="1"/>
        <v>39</v>
      </c>
      <c r="B75" s="1" t="str">
        <f t="shared" si="1"/>
        <v>1494 SUPREME COURT</v>
      </c>
      <c r="C75" s="30">
        <f t="shared" si="3"/>
        <v>1590</v>
      </c>
      <c r="D75" s="3"/>
      <c r="E75" s="3"/>
      <c r="F75" s="47"/>
      <c r="G75" s="3"/>
      <c r="H75" s="3"/>
      <c r="I75" s="3"/>
      <c r="J75" s="3"/>
      <c r="K75" s="3"/>
      <c r="L75" s="3"/>
      <c r="M75" s="3"/>
      <c r="N75" s="3"/>
      <c r="O75" s="3"/>
      <c r="P75" s="3"/>
      <c r="Q75" s="3"/>
      <c r="R75" s="3"/>
      <c r="S75" s="3"/>
      <c r="T75" s="3"/>
      <c r="U75" s="3"/>
      <c r="V75" s="3"/>
    </row>
    <row r="76" spans="3:22" ht="10.5">
      <c r="C76" s="30"/>
      <c r="D76" s="3"/>
      <c r="E76" s="3"/>
      <c r="F76" s="47"/>
      <c r="G76" s="3"/>
      <c r="H76" s="3"/>
      <c r="I76" s="3"/>
      <c r="J76" s="3"/>
      <c r="K76" s="3"/>
      <c r="L76" s="3"/>
      <c r="M76" s="3"/>
      <c r="N76" s="3"/>
      <c r="O76" s="3"/>
      <c r="P76" s="3"/>
      <c r="Q76" s="3"/>
      <c r="R76" s="3"/>
      <c r="S76" s="3"/>
      <c r="T76" s="3"/>
      <c r="U76" s="3"/>
      <c r="V76" s="3"/>
    </row>
    <row r="77" spans="1:22" ht="10.5">
      <c r="A77" s="2" t="s">
        <v>27</v>
      </c>
      <c r="B77" s="3"/>
      <c r="C77" s="3"/>
      <c r="D77" s="3"/>
      <c r="E77" s="3"/>
      <c r="F77" s="100" t="s">
        <v>66</v>
      </c>
      <c r="G77" s="100"/>
      <c r="H77" s="100"/>
      <c r="I77" s="100"/>
      <c r="J77" s="100"/>
      <c r="K77" s="100"/>
      <c r="L77" s="100"/>
      <c r="M77" s="3"/>
      <c r="N77" s="3"/>
      <c r="O77" s="3"/>
      <c r="P77" s="3"/>
      <c r="Q77" s="3"/>
      <c r="R77" s="3"/>
      <c r="S77" s="3"/>
      <c r="T77" s="3"/>
      <c r="U77" s="3"/>
      <c r="V77" s="3"/>
    </row>
    <row r="78" spans="1:22" ht="42">
      <c r="A78" s="5" t="s">
        <v>25</v>
      </c>
      <c r="B78" s="26" t="s">
        <v>163</v>
      </c>
      <c r="C78" s="26" t="s">
        <v>270</v>
      </c>
      <c r="D78" s="3"/>
      <c r="E78" s="3"/>
      <c r="F78" s="3"/>
      <c r="G78" s="3"/>
      <c r="H78" s="3"/>
      <c r="I78" s="3"/>
      <c r="J78" s="3"/>
      <c r="K78" s="3"/>
      <c r="L78" s="3"/>
      <c r="M78" s="3"/>
      <c r="N78" s="3"/>
      <c r="O78" s="3"/>
      <c r="P78" s="3"/>
      <c r="Q78" s="3"/>
      <c r="R78" s="3"/>
      <c r="S78" s="3"/>
      <c r="T78" s="3"/>
      <c r="U78" s="3"/>
      <c r="V78" s="3"/>
    </row>
    <row r="79" spans="3:22" ht="10.5">
      <c r="C79" s="30"/>
      <c r="D79" s="3"/>
      <c r="E79" s="3"/>
      <c r="F79" s="47"/>
      <c r="G79" s="3"/>
      <c r="H79" s="3"/>
      <c r="I79" s="3"/>
      <c r="J79" s="3"/>
      <c r="K79" s="3"/>
      <c r="L79" s="3"/>
      <c r="M79" s="3"/>
      <c r="N79" s="3"/>
      <c r="O79" s="3"/>
      <c r="P79" s="3"/>
      <c r="Q79" s="3"/>
      <c r="R79" s="3"/>
      <c r="S79" s="3"/>
      <c r="T79" s="3"/>
      <c r="U79" s="3"/>
      <c r="V79" s="3"/>
    </row>
    <row r="80" spans="1:22" ht="10.5">
      <c r="A80" s="1">
        <f aca="true" t="shared" si="4" ref="A80:B82">A605</f>
        <v>40</v>
      </c>
      <c r="B80" s="1" t="str">
        <f t="shared" si="4"/>
        <v>1522 TOURISM</v>
      </c>
      <c r="C80" s="30">
        <f aca="true" t="shared" si="5" ref="C80:C98">J605</f>
        <v>0</v>
      </c>
      <c r="D80" s="3"/>
      <c r="E80" s="3"/>
      <c r="F80" s="47"/>
      <c r="G80" s="3"/>
      <c r="H80" s="3"/>
      <c r="I80" s="3"/>
      <c r="J80" s="3"/>
      <c r="K80" s="3"/>
      <c r="L80" s="3"/>
      <c r="M80" s="3"/>
      <c r="N80" s="3"/>
      <c r="O80" s="3"/>
      <c r="P80" s="3"/>
      <c r="Q80" s="3"/>
      <c r="R80" s="3"/>
      <c r="S80" s="3"/>
      <c r="T80" s="3"/>
      <c r="U80" s="3"/>
      <c r="V80" s="3"/>
    </row>
    <row r="81" spans="1:22" ht="10.5">
      <c r="A81" s="1">
        <f t="shared" si="4"/>
        <v>41</v>
      </c>
      <c r="B81" s="1" t="str">
        <f t="shared" si="4"/>
        <v>1526 ECON DEV COMM</v>
      </c>
      <c r="C81" s="30">
        <f t="shared" si="5"/>
        <v>12802</v>
      </c>
      <c r="D81" s="3"/>
      <c r="E81" s="3"/>
      <c r="F81" s="47"/>
      <c r="G81" s="3"/>
      <c r="H81" s="3"/>
      <c r="I81" s="3"/>
      <c r="J81" s="3"/>
      <c r="K81" s="3"/>
      <c r="L81" s="3"/>
      <c r="M81" s="3"/>
      <c r="N81" s="3"/>
      <c r="O81" s="3"/>
      <c r="P81" s="3"/>
      <c r="Q81" s="3"/>
      <c r="R81" s="3"/>
      <c r="S81" s="3"/>
      <c r="T81" s="3"/>
      <c r="U81" s="3"/>
      <c r="V81" s="3"/>
    </row>
    <row r="82" spans="1:22" ht="10.5">
      <c r="A82" s="1">
        <f t="shared" si="4"/>
        <v>42</v>
      </c>
      <c r="B82" s="1" t="str">
        <f t="shared" si="4"/>
        <v>1560 ADMIN PUBLIC WORK</v>
      </c>
      <c r="C82" s="30">
        <f t="shared" si="5"/>
        <v>128042</v>
      </c>
      <c r="D82" s="3"/>
      <c r="E82" s="3"/>
      <c r="F82" s="47"/>
      <c r="G82" s="3"/>
      <c r="H82" s="3"/>
      <c r="I82" s="3"/>
      <c r="J82" s="3"/>
      <c r="K82" s="3"/>
      <c r="L82" s="3"/>
      <c r="M82" s="3"/>
      <c r="N82" s="3"/>
      <c r="O82" s="3"/>
      <c r="P82" s="3"/>
      <c r="Q82" s="3"/>
      <c r="R82" s="3"/>
      <c r="S82" s="3"/>
      <c r="T82" s="3"/>
      <c r="U82" s="3"/>
      <c r="V82" s="3"/>
    </row>
    <row r="83" spans="1:22" ht="10.5">
      <c r="A83" s="1">
        <f aca="true" t="shared" si="6" ref="A83:B86">A608</f>
        <v>43</v>
      </c>
      <c r="B83" s="1" t="str">
        <f t="shared" si="6"/>
        <v>1562 PUBLIC WORKS INSPEC</v>
      </c>
      <c r="C83" s="30">
        <f t="shared" si="5"/>
        <v>0</v>
      </c>
      <c r="D83" s="3"/>
      <c r="E83" s="3"/>
      <c r="F83" s="47"/>
      <c r="G83" s="3"/>
      <c r="H83" s="3"/>
      <c r="I83" s="3"/>
      <c r="J83" s="3"/>
      <c r="K83" s="3"/>
      <c r="L83" s="3"/>
      <c r="M83" s="3"/>
      <c r="N83" s="3"/>
      <c r="O83" s="3"/>
      <c r="P83" s="3"/>
      <c r="Q83" s="3"/>
      <c r="R83" s="3"/>
      <c r="S83" s="3"/>
      <c r="T83" s="3"/>
      <c r="U83" s="3"/>
      <c r="V83" s="3"/>
    </row>
    <row r="84" spans="1:22" ht="10.5">
      <c r="A84" s="1">
        <f t="shared" si="6"/>
        <v>44</v>
      </c>
      <c r="B84" s="1" t="str">
        <f t="shared" si="6"/>
        <v>2361 TAXATION</v>
      </c>
      <c r="C84" s="30">
        <f t="shared" si="5"/>
        <v>2019546</v>
      </c>
      <c r="D84" s="3"/>
      <c r="E84" s="3"/>
      <c r="F84" s="47"/>
      <c r="G84" s="3"/>
      <c r="H84" s="3"/>
      <c r="I84" s="3"/>
      <c r="J84" s="3"/>
      <c r="K84" s="3"/>
      <c r="L84" s="3"/>
      <c r="M84" s="3"/>
      <c r="N84" s="3"/>
      <c r="O84" s="3"/>
      <c r="P84" s="3"/>
      <c r="Q84" s="3"/>
      <c r="R84" s="3"/>
      <c r="S84" s="3"/>
      <c r="T84" s="3"/>
      <c r="U84" s="3"/>
      <c r="V84" s="3"/>
    </row>
    <row r="85" spans="1:23" ht="10.5">
      <c r="A85" s="1">
        <f t="shared" si="6"/>
        <v>45</v>
      </c>
      <c r="B85" s="1" t="str">
        <f t="shared" si="6"/>
        <v>2560 VETERANS AFFAIRS</v>
      </c>
      <c r="C85" s="30">
        <f t="shared" si="5"/>
        <v>-5117</v>
      </c>
      <c r="D85" s="3"/>
      <c r="E85" s="3"/>
      <c r="F85" s="46"/>
      <c r="G85" s="3"/>
      <c r="H85" s="3"/>
      <c r="I85" s="3"/>
      <c r="J85" s="3"/>
      <c r="K85" s="3"/>
      <c r="L85" s="3"/>
      <c r="W85" s="1"/>
    </row>
    <row r="86" spans="1:24" ht="10.5">
      <c r="A86" s="1">
        <f t="shared" si="6"/>
        <v>46</v>
      </c>
      <c r="B86" s="1" t="str">
        <f t="shared" si="6"/>
        <v>2580 DETR EQUAL RIGHTS</v>
      </c>
      <c r="C86" s="30">
        <f t="shared" si="5"/>
        <v>223193</v>
      </c>
      <c r="D86" s="3"/>
      <c r="E86" s="3"/>
      <c r="F86" s="47"/>
      <c r="G86" s="3"/>
      <c r="H86" s="3"/>
      <c r="I86" s="3"/>
      <c r="J86" s="3"/>
      <c r="K86" s="3"/>
      <c r="L86" s="3"/>
      <c r="M86" s="5" t="s">
        <v>25</v>
      </c>
      <c r="P86" s="3"/>
      <c r="Q86" s="3"/>
      <c r="R86" s="25"/>
      <c r="S86" s="3"/>
      <c r="T86" s="3"/>
      <c r="U86" s="3"/>
      <c r="V86" s="3"/>
      <c r="W86" s="3"/>
      <c r="X86" s="3"/>
    </row>
    <row r="87" spans="1:24" ht="10.5">
      <c r="A87" s="1">
        <f aca="true" t="shared" si="7" ref="A87:B98">A612</f>
        <v>47</v>
      </c>
      <c r="B87" s="1" t="str">
        <f t="shared" si="7"/>
        <v>2600 DHR INDIAN AFFAIRS</v>
      </c>
      <c r="C87" s="30">
        <f t="shared" si="5"/>
        <v>-8496</v>
      </c>
      <c r="D87" s="3"/>
      <c r="E87" s="3"/>
      <c r="F87" s="47"/>
      <c r="G87" s="3"/>
      <c r="H87" s="3"/>
      <c r="I87" s="3"/>
      <c r="J87" s="3"/>
      <c r="K87" s="3"/>
      <c r="L87" s="3"/>
      <c r="M87" s="5" t="s">
        <v>25</v>
      </c>
      <c r="P87" s="3"/>
      <c r="Q87" s="3"/>
      <c r="R87" s="25"/>
      <c r="S87" s="3"/>
      <c r="T87" s="3"/>
      <c r="U87" s="3"/>
      <c r="V87" s="3"/>
      <c r="W87" s="3"/>
      <c r="X87" s="3"/>
    </row>
    <row r="88" spans="1:24" ht="10.5">
      <c r="A88" s="1">
        <f t="shared" si="7"/>
        <v>48</v>
      </c>
      <c r="B88" s="1" t="str">
        <f t="shared" si="7"/>
        <v>2615 COMM ON EDUC EXCELLENT</v>
      </c>
      <c r="C88" s="30">
        <f t="shared" si="5"/>
        <v>2475</v>
      </c>
      <c r="D88" s="3"/>
      <c r="E88" s="3"/>
      <c r="F88" s="47"/>
      <c r="G88" s="3"/>
      <c r="H88" s="3"/>
      <c r="I88" s="3"/>
      <c r="J88" s="3"/>
      <c r="K88" s="3"/>
      <c r="L88" s="3"/>
      <c r="M88" s="5"/>
      <c r="P88" s="3"/>
      <c r="Q88" s="3"/>
      <c r="R88" s="25"/>
      <c r="S88" s="3"/>
      <c r="T88" s="3"/>
      <c r="U88" s="3"/>
      <c r="V88" s="3"/>
      <c r="W88" s="3"/>
      <c r="X88" s="3"/>
    </row>
    <row r="89" spans="1:22" ht="10.5">
      <c r="A89" s="1">
        <f t="shared" si="7"/>
        <v>49</v>
      </c>
      <c r="B89" s="1" t="str">
        <f t="shared" si="7"/>
        <v>2631 LEGISLATIVE COUNSEL</v>
      </c>
      <c r="C89" s="30">
        <f t="shared" si="5"/>
        <v>17120</v>
      </c>
      <c r="D89" s="3"/>
      <c r="E89" s="3"/>
      <c r="F89" s="47"/>
      <c r="G89" s="3"/>
      <c r="H89" s="3"/>
      <c r="I89" s="3"/>
      <c r="J89" s="3"/>
      <c r="K89" s="3"/>
      <c r="L89" s="3"/>
      <c r="M89" s="3"/>
      <c r="N89" s="3"/>
      <c r="O89" s="3"/>
      <c r="P89" s="3"/>
      <c r="Q89" s="3"/>
      <c r="R89" s="3"/>
      <c r="S89" s="3"/>
      <c r="T89" s="3"/>
      <c r="U89" s="3"/>
      <c r="V89" s="3"/>
    </row>
    <row r="90" spans="1:22" ht="10.5">
      <c r="A90" s="1">
        <f t="shared" si="7"/>
        <v>50</v>
      </c>
      <c r="B90" s="1" t="str">
        <f t="shared" si="7"/>
        <v>2666 POST SEC ED</v>
      </c>
      <c r="C90" s="30">
        <f t="shared" si="5"/>
        <v>18501</v>
      </c>
      <c r="D90" s="3"/>
      <c r="E90" s="3"/>
      <c r="F90" s="47"/>
      <c r="G90" s="3"/>
      <c r="H90" s="3"/>
      <c r="I90" s="3"/>
      <c r="J90" s="3"/>
      <c r="K90" s="3"/>
      <c r="L90" s="3"/>
      <c r="M90" s="3"/>
      <c r="N90" s="3"/>
      <c r="O90" s="3"/>
      <c r="P90" s="3"/>
      <c r="Q90" s="3"/>
      <c r="R90" s="3"/>
      <c r="S90" s="3"/>
      <c r="T90" s="3"/>
      <c r="U90" s="3"/>
      <c r="V90" s="3"/>
    </row>
    <row r="91" spans="1:22" ht="10.5">
      <c r="A91" s="1">
        <f t="shared" si="7"/>
        <v>51</v>
      </c>
      <c r="B91" s="1" t="str">
        <f t="shared" si="7"/>
        <v>2673 DEPT OF EDUCATION</v>
      </c>
      <c r="C91" s="30">
        <f t="shared" si="5"/>
        <v>309568</v>
      </c>
      <c r="D91" s="3"/>
      <c r="E91" s="3"/>
      <c r="F91" s="47"/>
      <c r="G91" s="3"/>
      <c r="H91" s="3"/>
      <c r="I91" s="3"/>
      <c r="J91" s="3"/>
      <c r="K91" s="3"/>
      <c r="L91" s="3"/>
      <c r="M91" s="3"/>
      <c r="N91" s="3"/>
      <c r="O91" s="3"/>
      <c r="P91" s="3"/>
      <c r="Q91" s="3"/>
      <c r="R91" s="3"/>
      <c r="S91" s="3"/>
      <c r="T91" s="3"/>
      <c r="U91" s="3"/>
      <c r="V91" s="3"/>
    </row>
    <row r="92" spans="1:22" ht="10.5">
      <c r="A92" s="1">
        <f t="shared" si="7"/>
        <v>52</v>
      </c>
      <c r="B92" s="1" t="str">
        <f t="shared" si="7"/>
        <v>2720 NDE ED SUPPORT SVCS</v>
      </c>
      <c r="C92" s="30">
        <f t="shared" si="5"/>
        <v>0</v>
      </c>
      <c r="D92" s="3"/>
      <c r="E92" s="3"/>
      <c r="F92" s="47"/>
      <c r="G92" s="3"/>
      <c r="H92" s="3"/>
      <c r="I92" s="3"/>
      <c r="J92" s="3"/>
      <c r="K92" s="3"/>
      <c r="L92" s="3"/>
      <c r="M92" s="3"/>
      <c r="N92" s="3"/>
      <c r="O92" s="3"/>
      <c r="P92" s="3"/>
      <c r="Q92" s="3"/>
      <c r="R92" s="3"/>
      <c r="S92" s="3"/>
      <c r="T92" s="3"/>
      <c r="U92" s="3"/>
      <c r="V92" s="3"/>
    </row>
    <row r="93" spans="1:22" ht="10.5">
      <c r="A93" s="1">
        <f t="shared" si="7"/>
        <v>53</v>
      </c>
      <c r="B93" s="1" t="str">
        <f t="shared" si="7"/>
        <v>2892 CULTURAL AFF ADM</v>
      </c>
      <c r="C93" s="30">
        <f t="shared" si="5"/>
        <v>-26328</v>
      </c>
      <c r="D93" s="3"/>
      <c r="E93" s="3"/>
      <c r="F93" s="47"/>
      <c r="G93" s="3"/>
      <c r="H93" s="3"/>
      <c r="I93" s="3"/>
      <c r="J93" s="3"/>
      <c r="K93" s="3"/>
      <c r="L93" s="3"/>
      <c r="M93" s="3"/>
      <c r="N93" s="3"/>
      <c r="O93" s="3"/>
      <c r="P93" s="3"/>
      <c r="Q93" s="3"/>
      <c r="R93" s="3"/>
      <c r="S93" s="3"/>
      <c r="T93" s="3"/>
      <c r="U93" s="3"/>
      <c r="V93" s="3"/>
    </row>
    <row r="94" spans="1:22" ht="10.5">
      <c r="A94" s="1">
        <f t="shared" si="7"/>
        <v>54</v>
      </c>
      <c r="B94" s="1" t="str">
        <f t="shared" si="7"/>
        <v>2941 DCA MUSEUM &amp; HIST ADMIN</v>
      </c>
      <c r="C94" s="30">
        <f t="shared" si="5"/>
        <v>-1084</v>
      </c>
      <c r="D94" s="3"/>
      <c r="E94" s="3"/>
      <c r="F94" s="47"/>
      <c r="G94" s="3"/>
      <c r="H94" s="3"/>
      <c r="I94" s="3"/>
      <c r="J94" s="3"/>
      <c r="K94" s="3"/>
      <c r="L94" s="3"/>
      <c r="M94" s="3"/>
      <c r="N94" s="3"/>
      <c r="O94" s="3"/>
      <c r="P94" s="3"/>
      <c r="Q94" s="3"/>
      <c r="R94" s="3"/>
      <c r="S94" s="3"/>
      <c r="T94" s="3"/>
      <c r="U94" s="3"/>
      <c r="V94" s="3"/>
    </row>
    <row r="95" spans="1:22" ht="10.5">
      <c r="A95" s="1">
        <f t="shared" si="7"/>
        <v>55</v>
      </c>
      <c r="B95" s="1" t="str">
        <f t="shared" si="7"/>
        <v>2979 NV ARTS COUNCIL</v>
      </c>
      <c r="C95" s="30">
        <f t="shared" si="5"/>
        <v>-7299</v>
      </c>
      <c r="D95" s="3"/>
      <c r="E95" s="3"/>
      <c r="F95" s="47"/>
      <c r="G95" s="3"/>
      <c r="H95" s="3"/>
      <c r="I95" s="3"/>
      <c r="J95" s="3"/>
      <c r="K95" s="3"/>
      <c r="L95" s="3"/>
      <c r="M95" s="3"/>
      <c r="N95" s="3"/>
      <c r="O95" s="3"/>
      <c r="P95" s="3"/>
      <c r="Q95" s="3"/>
      <c r="R95" s="3"/>
      <c r="S95" s="3"/>
      <c r="T95" s="3"/>
      <c r="U95" s="3"/>
      <c r="V95" s="3"/>
    </row>
    <row r="96" spans="1:22" ht="10.5">
      <c r="A96" s="1">
        <f t="shared" si="7"/>
        <v>56</v>
      </c>
      <c r="B96" s="1" t="str">
        <f t="shared" si="7"/>
        <v>2980 UNIV OF NEVADA, RENO</v>
      </c>
      <c r="C96" s="30">
        <f t="shared" si="5"/>
        <v>68575</v>
      </c>
      <c r="D96" s="3"/>
      <c r="E96" s="3"/>
      <c r="F96" s="47"/>
      <c r="G96" s="3"/>
      <c r="H96" s="3"/>
      <c r="I96" s="3"/>
      <c r="J96" s="3"/>
      <c r="K96" s="3"/>
      <c r="L96" s="3"/>
      <c r="M96" s="3"/>
      <c r="N96" s="3"/>
      <c r="O96" s="3"/>
      <c r="P96" s="3"/>
      <c r="Q96" s="3"/>
      <c r="R96" s="3"/>
      <c r="S96" s="3"/>
      <c r="T96" s="3"/>
      <c r="U96" s="3"/>
      <c r="V96" s="3"/>
    </row>
    <row r="97" spans="1:22" ht="10.5">
      <c r="A97" s="1">
        <f t="shared" si="7"/>
        <v>57</v>
      </c>
      <c r="B97" s="1" t="str">
        <f t="shared" si="7"/>
        <v>2987 UNLV</v>
      </c>
      <c r="C97" s="30">
        <f t="shared" si="5"/>
        <v>-1105</v>
      </c>
      <c r="D97" s="3"/>
      <c r="E97" s="3"/>
      <c r="F97" s="47"/>
      <c r="G97" s="3"/>
      <c r="H97" s="3"/>
      <c r="I97" s="3"/>
      <c r="J97" s="3"/>
      <c r="K97" s="3"/>
      <c r="L97" s="3"/>
      <c r="M97" s="3"/>
      <c r="N97" s="3"/>
      <c r="O97" s="3"/>
      <c r="P97" s="3"/>
      <c r="Q97" s="3"/>
      <c r="R97" s="3"/>
      <c r="S97" s="3"/>
      <c r="T97" s="3"/>
      <c r="U97" s="3"/>
      <c r="V97" s="3"/>
    </row>
    <row r="98" spans="1:22" ht="10.5">
      <c r="A98" s="1">
        <f t="shared" si="7"/>
        <v>58</v>
      </c>
      <c r="B98" s="1" t="str">
        <f t="shared" si="7"/>
        <v>2995 WICHE</v>
      </c>
      <c r="C98" s="30">
        <f t="shared" si="5"/>
        <v>-7390</v>
      </c>
      <c r="D98" s="3"/>
      <c r="E98" s="3"/>
      <c r="F98" s="47"/>
      <c r="G98" s="3"/>
      <c r="H98" s="3"/>
      <c r="I98" s="3"/>
      <c r="J98" s="3"/>
      <c r="K98" s="3"/>
      <c r="L98" s="3"/>
      <c r="M98" s="3"/>
      <c r="N98" s="3"/>
      <c r="O98" s="3"/>
      <c r="P98" s="3"/>
      <c r="Q98" s="3"/>
      <c r="R98" s="3"/>
      <c r="S98" s="3"/>
      <c r="T98" s="3"/>
      <c r="U98" s="3"/>
      <c r="V98" s="3"/>
    </row>
    <row r="99" spans="1:22" ht="10.5">
      <c r="A99" s="1">
        <f aca="true" t="shared" si="8" ref="A99:B116">A624</f>
        <v>59</v>
      </c>
      <c r="B99" s="1" t="str">
        <f t="shared" si="8"/>
        <v>3012 WESTERN NEV COMM COLL</v>
      </c>
      <c r="C99" s="30">
        <f aca="true" t="shared" si="9" ref="C99:C115">J624</f>
        <v>-2727</v>
      </c>
      <c r="D99" s="3"/>
      <c r="E99" s="3"/>
      <c r="F99" s="47"/>
      <c r="G99" s="3"/>
      <c r="H99" s="3"/>
      <c r="I99" s="3"/>
      <c r="J99" s="3"/>
      <c r="K99" s="3"/>
      <c r="L99" s="3"/>
      <c r="M99" s="3"/>
      <c r="N99" s="3"/>
      <c r="O99" s="3"/>
      <c r="P99" s="3"/>
      <c r="Q99" s="3"/>
      <c r="R99" s="3"/>
      <c r="S99" s="3"/>
      <c r="T99" s="3"/>
      <c r="U99" s="3"/>
      <c r="V99" s="3"/>
    </row>
    <row r="100" spans="1:22" ht="10.5">
      <c r="A100" s="1">
        <f t="shared" si="8"/>
        <v>60</v>
      </c>
      <c r="B100" s="1" t="str">
        <f t="shared" si="8"/>
        <v>3018 TRUCKEE MEADOWS CC</v>
      </c>
      <c r="C100" s="30">
        <f t="shared" si="9"/>
        <v>-46</v>
      </c>
      <c r="D100" s="3"/>
      <c r="E100" s="3"/>
      <c r="F100" s="47"/>
      <c r="G100" s="3"/>
      <c r="H100" s="3"/>
      <c r="I100" s="3"/>
      <c r="J100" s="3"/>
      <c r="K100" s="3"/>
      <c r="L100" s="3"/>
      <c r="M100" s="3"/>
      <c r="N100" s="3"/>
      <c r="O100" s="3"/>
      <c r="P100" s="3"/>
      <c r="Q100" s="3"/>
      <c r="R100" s="3"/>
      <c r="S100" s="3"/>
      <c r="T100" s="3"/>
      <c r="U100" s="3"/>
      <c r="V100" s="3"/>
    </row>
    <row r="101" spans="1:22" ht="10.5">
      <c r="A101" s="1">
        <f t="shared" si="8"/>
        <v>61</v>
      </c>
      <c r="B101" s="1" t="str">
        <f t="shared" si="8"/>
        <v>3101 HR RADIOLOGICAL HEALTH</v>
      </c>
      <c r="C101" s="30">
        <f t="shared" si="9"/>
        <v>0</v>
      </c>
      <c r="D101" s="3"/>
      <c r="E101" s="3"/>
      <c r="F101" s="47"/>
      <c r="G101" s="3"/>
      <c r="H101" s="3"/>
      <c r="I101" s="3"/>
      <c r="J101" s="3"/>
      <c r="K101" s="3"/>
      <c r="L101" s="3"/>
      <c r="M101" s="3"/>
      <c r="N101" s="3"/>
      <c r="O101" s="3"/>
      <c r="P101" s="3"/>
      <c r="Q101" s="3"/>
      <c r="R101" s="3"/>
      <c r="S101" s="3"/>
      <c r="T101" s="3"/>
      <c r="U101" s="3"/>
      <c r="V101" s="3"/>
    </row>
    <row r="102" spans="1:22" ht="10.5">
      <c r="A102" s="1">
        <f t="shared" si="8"/>
        <v>62</v>
      </c>
      <c r="B102" s="1" t="str">
        <f t="shared" si="8"/>
        <v>3140 AGING SERVICES DIV</v>
      </c>
      <c r="C102" s="30">
        <f t="shared" si="9"/>
        <v>61981</v>
      </c>
      <c r="D102" s="3"/>
      <c r="E102" s="3"/>
      <c r="F102" s="47"/>
      <c r="G102" s="3"/>
      <c r="H102" s="3"/>
      <c r="I102" s="3"/>
      <c r="J102" s="3"/>
      <c r="K102" s="3"/>
      <c r="L102" s="3"/>
      <c r="M102" s="3"/>
      <c r="N102" s="3"/>
      <c r="O102" s="3"/>
      <c r="P102" s="3"/>
      <c r="Q102" s="3"/>
      <c r="R102" s="3"/>
      <c r="S102" s="3"/>
      <c r="T102" s="3"/>
      <c r="U102" s="3"/>
      <c r="V102" s="3"/>
    </row>
    <row r="103" spans="1:22" ht="10.5">
      <c r="A103" s="1">
        <f t="shared" si="8"/>
        <v>63</v>
      </c>
      <c r="B103" s="1" t="str">
        <f t="shared" si="8"/>
        <v>3145 DIV OF CHILD &amp; FAMILY SVC</v>
      </c>
      <c r="C103" s="30">
        <f t="shared" si="9"/>
        <v>862224</v>
      </c>
      <c r="D103" s="3"/>
      <c r="E103" s="3"/>
      <c r="F103" s="47"/>
      <c r="G103" s="3"/>
      <c r="H103" s="3"/>
      <c r="I103" s="3"/>
      <c r="J103" s="3"/>
      <c r="K103" s="3"/>
      <c r="L103" s="3"/>
      <c r="M103" s="3"/>
      <c r="N103" s="3"/>
      <c r="O103" s="3"/>
      <c r="P103" s="3"/>
      <c r="Q103" s="3"/>
      <c r="R103" s="3"/>
      <c r="S103" s="3"/>
      <c r="T103" s="3"/>
      <c r="U103" s="3"/>
      <c r="V103" s="3"/>
    </row>
    <row r="104" spans="1:22" ht="10.5">
      <c r="A104" s="1">
        <f t="shared" si="8"/>
        <v>64</v>
      </c>
      <c r="B104" s="1" t="str">
        <f t="shared" si="8"/>
        <v>3146 HR SENIOR SVCS PROGRAM</v>
      </c>
      <c r="C104" s="30">
        <f t="shared" si="9"/>
        <v>0</v>
      </c>
      <c r="D104" s="3"/>
      <c r="E104" s="3"/>
      <c r="F104" s="47"/>
      <c r="G104" s="3"/>
      <c r="H104" s="3"/>
      <c r="I104" s="3"/>
      <c r="J104" s="3"/>
      <c r="K104" s="3"/>
      <c r="L104" s="3"/>
      <c r="M104" s="3"/>
      <c r="N104" s="3"/>
      <c r="O104" s="3"/>
      <c r="P104" s="3"/>
      <c r="Q104" s="3"/>
      <c r="R104" s="3"/>
      <c r="S104" s="3"/>
      <c r="T104" s="3"/>
      <c r="U104" s="3"/>
      <c r="V104" s="3"/>
    </row>
    <row r="105" spans="1:22" ht="10.5">
      <c r="A105" s="1">
        <f t="shared" si="8"/>
        <v>65</v>
      </c>
      <c r="B105" s="1" t="str">
        <f t="shared" si="8"/>
        <v>3150 DEPT HUMAN RES ADMIN</v>
      </c>
      <c r="C105" s="30">
        <f t="shared" si="9"/>
        <v>-129674</v>
      </c>
      <c r="D105" s="3"/>
      <c r="E105" s="3"/>
      <c r="F105" s="47"/>
      <c r="G105" s="3"/>
      <c r="H105" s="3"/>
      <c r="I105" s="3"/>
      <c r="J105" s="3"/>
      <c r="K105" s="3"/>
      <c r="L105" s="3"/>
      <c r="M105" s="3"/>
      <c r="N105" s="3"/>
      <c r="O105" s="3"/>
      <c r="P105" s="3"/>
      <c r="Q105" s="3"/>
      <c r="R105" s="3"/>
      <c r="S105" s="3"/>
      <c r="T105" s="3"/>
      <c r="U105" s="3"/>
      <c r="V105" s="3"/>
    </row>
    <row r="106" spans="1:22" ht="10.5">
      <c r="A106" s="1">
        <f t="shared" si="8"/>
        <v>66</v>
      </c>
      <c r="B106" s="1" t="str">
        <f t="shared" si="8"/>
        <v>3152 HEALTH RADIOACTIVE</v>
      </c>
      <c r="C106" s="30">
        <f t="shared" si="9"/>
        <v>0</v>
      </c>
      <c r="D106" s="3"/>
      <c r="E106" s="3"/>
      <c r="F106" s="47"/>
      <c r="G106" s="3"/>
      <c r="H106" s="3"/>
      <c r="I106" s="3"/>
      <c r="J106" s="3"/>
      <c r="K106" s="3"/>
      <c r="L106" s="3"/>
      <c r="M106" s="3"/>
      <c r="N106" s="3"/>
      <c r="O106" s="3"/>
      <c r="P106" s="3"/>
      <c r="Q106" s="3"/>
      <c r="R106" s="3"/>
      <c r="S106" s="3"/>
      <c r="T106" s="3"/>
      <c r="U106" s="3"/>
      <c r="V106" s="3"/>
    </row>
    <row r="107" spans="1:22" ht="10.5">
      <c r="A107" s="1">
        <f t="shared" si="8"/>
        <v>67</v>
      </c>
      <c r="B107" s="1" t="str">
        <f t="shared" si="8"/>
        <v>3153 CANCER</v>
      </c>
      <c r="C107" s="30">
        <f t="shared" si="9"/>
        <v>0</v>
      </c>
      <c r="D107" s="3"/>
      <c r="E107" s="3"/>
      <c r="F107" s="47"/>
      <c r="G107" s="3"/>
      <c r="H107" s="3"/>
      <c r="I107" s="3"/>
      <c r="J107" s="3"/>
      <c r="K107" s="3"/>
      <c r="L107" s="3"/>
      <c r="M107" s="3"/>
      <c r="N107" s="3"/>
      <c r="O107" s="3"/>
      <c r="P107" s="3"/>
      <c r="Q107" s="3"/>
      <c r="R107" s="3"/>
      <c r="S107" s="3"/>
      <c r="T107" s="3"/>
      <c r="U107" s="3"/>
      <c r="V107" s="3"/>
    </row>
    <row r="108" spans="1:22" ht="10.5">
      <c r="A108" s="1">
        <f t="shared" si="8"/>
        <v>68</v>
      </c>
      <c r="B108" s="1" t="str">
        <f t="shared" si="8"/>
        <v>3156 GOVS COUNCIL ON REHAB</v>
      </c>
      <c r="C108" s="30">
        <f t="shared" si="9"/>
        <v>-1704</v>
      </c>
      <c r="D108" s="3"/>
      <c r="E108" s="3"/>
      <c r="F108" s="47"/>
      <c r="G108" s="3"/>
      <c r="H108" s="3"/>
      <c r="I108" s="3"/>
      <c r="J108" s="3"/>
      <c r="K108" s="3"/>
      <c r="L108" s="3"/>
      <c r="M108" s="3"/>
      <c r="N108" s="3"/>
      <c r="O108" s="3"/>
      <c r="P108" s="3"/>
      <c r="Q108" s="3"/>
      <c r="R108" s="3"/>
      <c r="S108" s="3"/>
      <c r="T108" s="3"/>
      <c r="U108" s="3"/>
      <c r="V108" s="3"/>
    </row>
    <row r="109" spans="1:22" ht="10.5">
      <c r="A109" s="1">
        <f t="shared" si="8"/>
        <v>69</v>
      </c>
      <c r="B109" s="1" t="str">
        <f t="shared" si="8"/>
        <v>3158 MHMR DEV SERV</v>
      </c>
      <c r="C109" s="30">
        <f t="shared" si="9"/>
        <v>903867</v>
      </c>
      <c r="D109" s="3"/>
      <c r="E109" s="3"/>
      <c r="F109" s="47"/>
      <c r="G109" s="3"/>
      <c r="H109" s="3"/>
      <c r="I109" s="3"/>
      <c r="J109" s="3"/>
      <c r="K109" s="3"/>
      <c r="L109" s="3"/>
      <c r="M109" s="3"/>
      <c r="N109" s="3"/>
      <c r="O109" s="3"/>
      <c r="P109" s="3"/>
      <c r="Q109" s="3"/>
      <c r="R109" s="3"/>
      <c r="S109" s="3"/>
      <c r="T109" s="3"/>
      <c r="U109" s="3"/>
      <c r="V109" s="3"/>
    </row>
    <row r="110" spans="1:22" ht="10.5">
      <c r="A110" s="1">
        <f t="shared" si="8"/>
        <v>70</v>
      </c>
      <c r="B110" s="1" t="str">
        <f t="shared" si="8"/>
        <v>3161 S NEV ADULT MH SVCS</v>
      </c>
      <c r="C110" s="30">
        <f t="shared" si="9"/>
        <v>14195</v>
      </c>
      <c r="D110" s="3"/>
      <c r="E110" s="3"/>
      <c r="F110" s="47"/>
      <c r="G110" s="3"/>
      <c r="H110" s="3"/>
      <c r="I110" s="3"/>
      <c r="J110" s="3"/>
      <c r="K110" s="3"/>
      <c r="L110" s="3"/>
      <c r="M110" s="3"/>
      <c r="N110" s="3"/>
      <c r="O110" s="3"/>
      <c r="P110" s="3"/>
      <c r="Q110" s="3"/>
      <c r="R110" s="3"/>
      <c r="S110" s="3"/>
      <c r="T110" s="3"/>
      <c r="U110" s="3"/>
      <c r="V110" s="3"/>
    </row>
    <row r="111" spans="1:22" ht="10.5">
      <c r="A111" s="1">
        <f t="shared" si="8"/>
        <v>71</v>
      </c>
      <c r="B111" s="1" t="str">
        <f t="shared" si="8"/>
        <v>3162 N NEV ADULT MN SVCS</v>
      </c>
      <c r="C111" s="30">
        <f t="shared" si="9"/>
        <v>121229</v>
      </c>
      <c r="D111" s="3"/>
      <c r="E111" s="3"/>
      <c r="F111" s="47"/>
      <c r="G111" s="3"/>
      <c r="H111" s="3"/>
      <c r="I111" s="3"/>
      <c r="J111" s="3"/>
      <c r="K111" s="3"/>
      <c r="L111" s="3"/>
      <c r="M111" s="3"/>
      <c r="N111" s="3"/>
      <c r="O111" s="3"/>
      <c r="P111" s="3"/>
      <c r="Q111" s="3"/>
      <c r="R111" s="3"/>
      <c r="S111" s="3"/>
      <c r="T111" s="3"/>
      <c r="U111" s="3"/>
      <c r="V111" s="3"/>
    </row>
    <row r="112" spans="1:22" ht="10.5">
      <c r="A112" s="1">
        <f t="shared" si="8"/>
        <v>72</v>
      </c>
      <c r="B112" s="1" t="str">
        <f t="shared" si="8"/>
        <v>3167 RURAL REGIONAL CENTER</v>
      </c>
      <c r="C112" s="30">
        <f t="shared" si="9"/>
        <v>-1082</v>
      </c>
      <c r="D112" s="3"/>
      <c r="E112" s="3"/>
      <c r="F112" s="47"/>
      <c r="G112" s="3"/>
      <c r="H112" s="3"/>
      <c r="I112" s="3"/>
      <c r="J112" s="3"/>
      <c r="K112" s="3"/>
      <c r="L112" s="3"/>
      <c r="M112" s="3"/>
      <c r="N112" s="3"/>
      <c r="O112" s="3"/>
      <c r="P112" s="3"/>
      <c r="Q112" s="3"/>
      <c r="R112" s="3"/>
      <c r="S112" s="3"/>
      <c r="T112" s="3"/>
      <c r="U112" s="3"/>
      <c r="V112" s="3"/>
    </row>
    <row r="113" spans="1:22" ht="10.5">
      <c r="A113" s="1">
        <f t="shared" si="8"/>
        <v>73</v>
      </c>
      <c r="B113" s="1" t="str">
        <f t="shared" si="8"/>
        <v>3168 MH &amp; DEVELOPMENTAL</v>
      </c>
      <c r="C113" s="30">
        <f t="shared" si="9"/>
        <v>262780</v>
      </c>
      <c r="D113" s="3"/>
      <c r="E113" s="3"/>
      <c r="F113" s="47"/>
      <c r="G113" s="3"/>
      <c r="H113" s="3"/>
      <c r="I113" s="3"/>
      <c r="J113" s="3"/>
      <c r="K113" s="3"/>
      <c r="L113" s="3"/>
      <c r="M113" s="3"/>
      <c r="N113" s="3"/>
      <c r="O113" s="3"/>
      <c r="P113" s="3"/>
      <c r="Q113" s="3"/>
      <c r="R113" s="3"/>
      <c r="S113" s="3"/>
      <c r="T113" s="3"/>
      <c r="U113" s="3"/>
      <c r="V113" s="3"/>
    </row>
    <row r="114" spans="1:22" ht="10.5">
      <c r="A114" s="1">
        <f t="shared" si="8"/>
        <v>74</v>
      </c>
      <c r="B114" s="1" t="str">
        <f t="shared" si="8"/>
        <v>3170 BUREAU OF ALCOHOL &amp; DRUG</v>
      </c>
      <c r="C114" s="30">
        <f t="shared" si="9"/>
        <v>13762</v>
      </c>
      <c r="D114" s="3"/>
      <c r="E114" s="3"/>
      <c r="F114" s="47"/>
      <c r="G114" s="3"/>
      <c r="H114" s="3"/>
      <c r="I114" s="3"/>
      <c r="J114" s="3"/>
      <c r="K114" s="3"/>
      <c r="L114" s="3"/>
      <c r="M114" s="3"/>
      <c r="N114" s="3"/>
      <c r="O114" s="3"/>
      <c r="P114" s="3"/>
      <c r="Q114" s="3"/>
      <c r="R114" s="3"/>
      <c r="S114" s="3"/>
      <c r="T114" s="3"/>
      <c r="U114" s="3"/>
      <c r="V114" s="3"/>
    </row>
    <row r="115" spans="1:22" ht="10.5">
      <c r="A115" s="1">
        <f t="shared" si="8"/>
        <v>75</v>
      </c>
      <c r="B115" s="1" t="str">
        <f t="shared" si="8"/>
        <v>3173 DCNR - DEP ENV PROTECTION ADMIN</v>
      </c>
      <c r="C115" s="30">
        <f t="shared" si="9"/>
        <v>338556</v>
      </c>
      <c r="D115" s="3"/>
      <c r="E115" s="3"/>
      <c r="F115" s="47"/>
      <c r="G115" s="3"/>
      <c r="H115" s="3"/>
      <c r="I115" s="3"/>
      <c r="J115" s="3"/>
      <c r="K115" s="3"/>
      <c r="L115" s="3"/>
      <c r="M115" s="3"/>
      <c r="N115" s="3"/>
      <c r="O115" s="3"/>
      <c r="P115" s="3"/>
      <c r="Q115" s="3"/>
      <c r="R115" s="3"/>
      <c r="S115" s="3"/>
      <c r="T115" s="3"/>
      <c r="U115" s="3"/>
      <c r="V115" s="3"/>
    </row>
    <row r="116" spans="1:22" ht="10.5">
      <c r="A116" s="1">
        <f t="shared" si="8"/>
        <v>76</v>
      </c>
      <c r="B116" s="1" t="str">
        <f t="shared" si="8"/>
        <v>3185 BUR AIR POLLUTION</v>
      </c>
      <c r="C116" s="30">
        <f>J641</f>
        <v>98615</v>
      </c>
      <c r="D116" s="3"/>
      <c r="E116" s="3"/>
      <c r="F116" s="47"/>
      <c r="G116" s="3"/>
      <c r="H116" s="3"/>
      <c r="I116" s="3"/>
      <c r="J116" s="3"/>
      <c r="K116" s="3"/>
      <c r="L116" s="3"/>
      <c r="M116" s="3"/>
      <c r="N116" s="3"/>
      <c r="O116" s="3"/>
      <c r="P116" s="3"/>
      <c r="Q116" s="3"/>
      <c r="R116" s="3"/>
      <c r="S116" s="3"/>
      <c r="T116" s="3"/>
      <c r="U116" s="3"/>
      <c r="V116" s="3"/>
    </row>
    <row r="117" spans="1:22" ht="10.5">
      <c r="A117" s="1">
        <f>A642</f>
        <v>77</v>
      </c>
      <c r="B117" s="1" t="str">
        <f>B642</f>
        <v>3190 BUR HEALTH PLANNING</v>
      </c>
      <c r="C117" s="30">
        <f>J642</f>
        <v>-3605</v>
      </c>
      <c r="D117" s="3"/>
      <c r="E117" s="3"/>
      <c r="F117" s="47"/>
      <c r="G117" s="3"/>
      <c r="H117" s="3"/>
      <c r="I117" s="3"/>
      <c r="J117" s="3"/>
      <c r="K117" s="3"/>
      <c r="L117" s="3"/>
      <c r="M117" s="3"/>
      <c r="N117" s="3"/>
      <c r="O117" s="3"/>
      <c r="P117" s="3"/>
      <c r="Q117" s="3"/>
      <c r="R117" s="3"/>
      <c r="S117" s="3"/>
      <c r="T117" s="3"/>
      <c r="U117" s="3"/>
      <c r="V117" s="3"/>
    </row>
    <row r="118" spans="1:22" ht="10.5">
      <c r="A118" s="1">
        <f>A643</f>
        <v>78</v>
      </c>
      <c r="B118" s="1" t="str">
        <f>B643</f>
        <v>3194 BUREAU OF HEALTH PROT</v>
      </c>
      <c r="C118" s="30">
        <f>J643</f>
        <v>-28850</v>
      </c>
      <c r="D118" s="3"/>
      <c r="E118" s="3"/>
      <c r="F118" s="47"/>
      <c r="G118" s="3"/>
      <c r="H118" s="3"/>
      <c r="I118" s="3"/>
      <c r="J118" s="3"/>
      <c r="K118" s="3"/>
      <c r="L118" s="3"/>
      <c r="M118" s="3"/>
      <c r="N118" s="3"/>
      <c r="O118" s="3"/>
      <c r="P118" s="3"/>
      <c r="Q118" s="3"/>
      <c r="R118" s="3"/>
      <c r="S118" s="3"/>
      <c r="T118" s="3"/>
      <c r="U118" s="3"/>
      <c r="V118" s="3"/>
    </row>
    <row r="119" spans="3:22" ht="10.5">
      <c r="C119" s="30"/>
      <c r="D119" s="3"/>
      <c r="E119" s="3"/>
      <c r="F119" s="47"/>
      <c r="G119" s="3"/>
      <c r="H119" s="3"/>
      <c r="I119" s="3"/>
      <c r="J119" s="3"/>
      <c r="K119" s="3"/>
      <c r="L119" s="3"/>
      <c r="M119" s="3"/>
      <c r="N119" s="3"/>
      <c r="O119" s="3"/>
      <c r="P119" s="3"/>
      <c r="Q119" s="3"/>
      <c r="R119" s="3"/>
      <c r="S119" s="3"/>
      <c r="T119" s="3"/>
      <c r="U119" s="3"/>
      <c r="V119" s="3"/>
    </row>
    <row r="120" spans="1:22" ht="10.5">
      <c r="A120" s="2" t="s">
        <v>27</v>
      </c>
      <c r="B120" s="3"/>
      <c r="C120" s="3"/>
      <c r="D120" s="3"/>
      <c r="E120" s="3"/>
      <c r="F120" s="100" t="s">
        <v>66</v>
      </c>
      <c r="G120" s="100"/>
      <c r="H120" s="100"/>
      <c r="I120" s="100"/>
      <c r="J120" s="100"/>
      <c r="K120" s="100"/>
      <c r="L120" s="100"/>
      <c r="M120" s="3"/>
      <c r="N120" s="3"/>
      <c r="O120" s="3"/>
      <c r="P120" s="3"/>
      <c r="Q120" s="3"/>
      <c r="R120" s="3"/>
      <c r="S120" s="3"/>
      <c r="T120" s="3"/>
      <c r="U120" s="3"/>
      <c r="V120" s="3"/>
    </row>
    <row r="121" spans="1:22" ht="42">
      <c r="A121" s="5" t="s">
        <v>25</v>
      </c>
      <c r="B121" s="26" t="s">
        <v>163</v>
      </c>
      <c r="C121" s="26" t="s">
        <v>270</v>
      </c>
      <c r="D121" s="3"/>
      <c r="E121" s="3"/>
      <c r="F121" s="3"/>
      <c r="G121" s="3"/>
      <c r="H121" s="3"/>
      <c r="I121" s="3"/>
      <c r="J121" s="3"/>
      <c r="K121" s="3"/>
      <c r="L121" s="3"/>
      <c r="M121" s="3"/>
      <c r="N121" s="3"/>
      <c r="O121" s="3"/>
      <c r="P121" s="3"/>
      <c r="Q121" s="3"/>
      <c r="R121" s="3"/>
      <c r="S121" s="3"/>
      <c r="T121" s="3"/>
      <c r="U121" s="3"/>
      <c r="V121" s="3"/>
    </row>
    <row r="122" spans="3:22" ht="10.5">
      <c r="C122" s="30"/>
      <c r="D122" s="3"/>
      <c r="E122" s="3"/>
      <c r="F122" s="47"/>
      <c r="G122" s="3"/>
      <c r="H122" s="3"/>
      <c r="I122" s="3"/>
      <c r="J122" s="3"/>
      <c r="K122" s="3"/>
      <c r="L122" s="3"/>
      <c r="M122" s="3"/>
      <c r="N122" s="3"/>
      <c r="O122" s="3"/>
      <c r="P122" s="3"/>
      <c r="Q122" s="3"/>
      <c r="R122" s="3"/>
      <c r="S122" s="3"/>
      <c r="T122" s="3"/>
      <c r="U122" s="3"/>
      <c r="V122" s="3"/>
    </row>
    <row r="123" spans="1:22" ht="10.5">
      <c r="A123" s="1">
        <f aca="true" t="shared" si="10" ref="A123:B130">A649</f>
        <v>79</v>
      </c>
      <c r="B123" s="1" t="str">
        <f t="shared" si="10"/>
        <v>3203 ENV HEALTH TRACKING</v>
      </c>
      <c r="C123" s="30">
        <f aca="true" t="shared" si="11" ref="C123:C161">J649</f>
        <v>0</v>
      </c>
      <c r="D123" s="3"/>
      <c r="E123" s="3"/>
      <c r="F123" s="47"/>
      <c r="G123" s="3"/>
      <c r="H123" s="3"/>
      <c r="I123" s="3"/>
      <c r="J123" s="3"/>
      <c r="K123" s="3"/>
      <c r="L123" s="3"/>
      <c r="M123" s="3"/>
      <c r="N123" s="3"/>
      <c r="O123" s="3"/>
      <c r="P123" s="3"/>
      <c r="Q123" s="3"/>
      <c r="R123" s="3"/>
      <c r="S123" s="3"/>
      <c r="T123" s="3"/>
      <c r="U123" s="3"/>
      <c r="V123" s="3"/>
    </row>
    <row r="124" spans="1:22" ht="10.5">
      <c r="A124" s="1">
        <f t="shared" si="10"/>
        <v>80</v>
      </c>
      <c r="B124" s="1" t="str">
        <f t="shared" si="10"/>
        <v>3208 BUR OF EARLY INTERVENT</v>
      </c>
      <c r="C124" s="30">
        <f t="shared" si="11"/>
        <v>4044</v>
      </c>
      <c r="D124" s="3"/>
      <c r="E124" s="3"/>
      <c r="F124" s="47"/>
      <c r="G124" s="3"/>
      <c r="H124" s="3"/>
      <c r="I124" s="3"/>
      <c r="J124" s="3"/>
      <c r="K124" s="3"/>
      <c r="L124" s="3"/>
      <c r="M124" s="3"/>
      <c r="N124" s="3"/>
      <c r="O124" s="3"/>
      <c r="P124" s="3"/>
      <c r="Q124" s="3"/>
      <c r="R124" s="3"/>
      <c r="S124" s="3"/>
      <c r="T124" s="3"/>
      <c r="U124" s="3"/>
      <c r="V124" s="3"/>
    </row>
    <row r="125" spans="1:22" ht="10.5">
      <c r="A125" s="1">
        <f t="shared" si="10"/>
        <v>81</v>
      </c>
      <c r="B125" s="1" t="str">
        <f t="shared" si="10"/>
        <v>3213 HR IMMUNICATION</v>
      </c>
      <c r="C125" s="30">
        <f t="shared" si="11"/>
        <v>0</v>
      </c>
      <c r="D125" s="3"/>
      <c r="E125" s="3"/>
      <c r="F125" s="47"/>
      <c r="G125" s="3"/>
      <c r="H125" s="3"/>
      <c r="I125" s="3"/>
      <c r="J125" s="3"/>
      <c r="K125" s="3"/>
      <c r="L125" s="3"/>
      <c r="M125" s="3"/>
      <c r="N125" s="3"/>
      <c r="O125" s="3"/>
      <c r="P125" s="3"/>
      <c r="Q125" s="3"/>
      <c r="R125" s="3"/>
      <c r="S125" s="3"/>
      <c r="T125" s="3"/>
      <c r="U125" s="3"/>
      <c r="V125" s="3"/>
    </row>
    <row r="126" spans="1:22" ht="10.5">
      <c r="A126" s="1">
        <f t="shared" si="10"/>
        <v>82</v>
      </c>
      <c r="B126" s="1" t="str">
        <f t="shared" si="10"/>
        <v>3214 HR WIC FOOD SUPPLEMENT</v>
      </c>
      <c r="C126" s="30">
        <f t="shared" si="11"/>
        <v>0</v>
      </c>
      <c r="D126" s="3"/>
      <c r="E126" s="3"/>
      <c r="F126" s="47"/>
      <c r="G126" s="3"/>
      <c r="H126" s="3"/>
      <c r="I126" s="3"/>
      <c r="J126" s="3"/>
      <c r="K126" s="3"/>
      <c r="L126" s="3"/>
      <c r="M126" s="3"/>
      <c r="N126" s="3"/>
      <c r="O126" s="3"/>
      <c r="P126" s="3"/>
      <c r="Q126" s="3"/>
      <c r="R126" s="3"/>
      <c r="S126" s="3"/>
      <c r="T126" s="3"/>
      <c r="U126" s="3"/>
      <c r="V126" s="3"/>
    </row>
    <row r="127" spans="1:22" ht="10.5">
      <c r="A127" s="1">
        <f t="shared" si="10"/>
        <v>83</v>
      </c>
      <c r="B127" s="1" t="str">
        <f t="shared" si="10"/>
        <v>3215 HR STD CONTROL</v>
      </c>
      <c r="C127" s="30">
        <f t="shared" si="11"/>
        <v>0</v>
      </c>
      <c r="D127" s="3"/>
      <c r="E127" s="3"/>
      <c r="F127" s="47"/>
      <c r="G127" s="3"/>
      <c r="H127" s="3"/>
      <c r="I127" s="3"/>
      <c r="J127" s="3"/>
      <c r="K127" s="3"/>
      <c r="L127" s="3"/>
      <c r="M127" s="3"/>
      <c r="N127" s="3"/>
      <c r="O127" s="3"/>
      <c r="P127" s="3"/>
      <c r="Q127" s="3"/>
      <c r="R127" s="3"/>
      <c r="S127" s="3"/>
      <c r="T127" s="3"/>
      <c r="U127" s="3"/>
      <c r="V127" s="3"/>
    </row>
    <row r="128" spans="1:22" ht="10.5">
      <c r="A128" s="1">
        <f t="shared" si="10"/>
        <v>84</v>
      </c>
      <c r="B128" s="1" t="str">
        <f t="shared" si="10"/>
        <v>3216 BUR OF LICENSURE &amp; CERT</v>
      </c>
      <c r="C128" s="30">
        <f t="shared" si="11"/>
        <v>-97786</v>
      </c>
      <c r="D128" s="3"/>
      <c r="E128" s="3"/>
      <c r="F128" s="47"/>
      <c r="G128" s="3"/>
      <c r="H128" s="3"/>
      <c r="I128" s="3"/>
      <c r="J128" s="3"/>
      <c r="K128" s="3"/>
      <c r="L128" s="3"/>
      <c r="M128" s="3"/>
      <c r="N128" s="3"/>
      <c r="O128" s="3"/>
      <c r="P128" s="3"/>
      <c r="Q128" s="3"/>
      <c r="R128" s="3"/>
      <c r="S128" s="3"/>
      <c r="T128" s="3"/>
      <c r="U128" s="3"/>
      <c r="V128" s="3"/>
    </row>
    <row r="129" spans="1:22" ht="10.5">
      <c r="A129" s="1">
        <f t="shared" si="10"/>
        <v>85</v>
      </c>
      <c r="B129" s="1" t="str">
        <f t="shared" si="10"/>
        <v>3218 PH PREPAREDNESS PRG</v>
      </c>
      <c r="C129" s="30">
        <f t="shared" si="11"/>
        <v>0</v>
      </c>
      <c r="D129" s="3"/>
      <c r="E129" s="3"/>
      <c r="F129" s="47"/>
      <c r="G129" s="3"/>
      <c r="H129" s="3"/>
      <c r="I129" s="3"/>
      <c r="J129" s="3"/>
      <c r="K129" s="3"/>
      <c r="L129" s="3"/>
      <c r="M129" s="3"/>
      <c r="N129" s="3"/>
      <c r="O129" s="3"/>
      <c r="P129" s="3"/>
      <c r="Q129" s="3"/>
      <c r="R129" s="3"/>
      <c r="S129" s="3"/>
      <c r="T129" s="3"/>
      <c r="U129" s="3"/>
      <c r="V129" s="3"/>
    </row>
    <row r="130" spans="1:25" ht="10.5">
      <c r="A130" s="1">
        <f t="shared" si="10"/>
        <v>86</v>
      </c>
      <c r="B130" s="1" t="str">
        <f t="shared" si="10"/>
        <v>3220 HR HEALTH COMM DISEASE</v>
      </c>
      <c r="C130" s="30">
        <f t="shared" si="11"/>
        <v>0</v>
      </c>
      <c r="D130" s="3"/>
      <c r="E130" s="3"/>
      <c r="F130" s="46"/>
      <c r="G130" s="3"/>
      <c r="H130" s="3"/>
      <c r="I130" s="3"/>
      <c r="J130" s="3"/>
      <c r="K130" s="3"/>
      <c r="L130" s="3"/>
      <c r="M130" s="3"/>
      <c r="N130" s="2"/>
      <c r="O130" s="3"/>
      <c r="P130" s="3"/>
      <c r="Q130" s="3"/>
      <c r="R130" s="3"/>
      <c r="S130" s="100"/>
      <c r="T130" s="100"/>
      <c r="U130" s="100"/>
      <c r="V130" s="100"/>
      <c r="W130" s="100"/>
      <c r="X130" s="100"/>
      <c r="Y130" s="100"/>
    </row>
    <row r="131" spans="1:25" ht="10.5">
      <c r="A131" s="1">
        <f aca="true" t="shared" si="12" ref="A131:B135">A657</f>
        <v>87</v>
      </c>
      <c r="B131" s="1" t="str">
        <f t="shared" si="12"/>
        <v>3222 BUR OF FAMILY HEALTH SVCS</v>
      </c>
      <c r="C131" s="30">
        <f t="shared" si="11"/>
        <v>-4011</v>
      </c>
      <c r="D131" s="3"/>
      <c r="E131" s="3"/>
      <c r="F131" s="47"/>
      <c r="G131" s="3"/>
      <c r="H131" s="3"/>
      <c r="I131" s="3"/>
      <c r="J131" s="3"/>
      <c r="K131" s="3"/>
      <c r="L131" s="3"/>
      <c r="M131" s="3"/>
      <c r="N131" s="5"/>
      <c r="O131" s="5"/>
      <c r="P131" s="5"/>
      <c r="Q131" s="3"/>
      <c r="R131" s="3"/>
      <c r="S131" s="25"/>
      <c r="T131" s="3"/>
      <c r="U131" s="3"/>
      <c r="V131" s="3"/>
      <c r="W131" s="3"/>
      <c r="X131" s="3"/>
      <c r="Y131" s="3"/>
    </row>
    <row r="132" spans="1:25" ht="10.5">
      <c r="A132" s="1">
        <f t="shared" si="12"/>
        <v>88</v>
      </c>
      <c r="B132" s="1" t="str">
        <f t="shared" si="12"/>
        <v>3223 BUR HEALTH PLANNING</v>
      </c>
      <c r="C132" s="30">
        <f t="shared" si="11"/>
        <v>-137519</v>
      </c>
      <c r="D132" s="3"/>
      <c r="E132" s="3"/>
      <c r="F132" s="47"/>
      <c r="G132" s="3"/>
      <c r="H132" s="3"/>
      <c r="I132" s="3"/>
      <c r="J132" s="3"/>
      <c r="K132" s="3"/>
      <c r="L132" s="3"/>
      <c r="M132" s="3"/>
      <c r="N132" s="5"/>
      <c r="O132" s="5"/>
      <c r="P132" s="3"/>
      <c r="Q132" s="3"/>
      <c r="R132" s="3"/>
      <c r="S132" s="25"/>
      <c r="T132" s="3"/>
      <c r="U132" s="3"/>
      <c r="V132" s="3"/>
      <c r="W132" s="3"/>
      <c r="X132" s="3"/>
      <c r="Y132" s="3"/>
    </row>
    <row r="133" spans="1:22" ht="10.5">
      <c r="A133" s="1">
        <f t="shared" si="12"/>
        <v>89</v>
      </c>
      <c r="B133" s="1" t="str">
        <f t="shared" si="12"/>
        <v>3224 BUR OF COMM HEALTH</v>
      </c>
      <c r="C133" s="30">
        <f t="shared" si="11"/>
        <v>-28508</v>
      </c>
      <c r="D133" s="3"/>
      <c r="E133" s="3"/>
      <c r="F133" s="47"/>
      <c r="G133" s="3"/>
      <c r="H133" s="3"/>
      <c r="I133" s="3"/>
      <c r="J133" s="3"/>
      <c r="K133" s="3"/>
      <c r="L133" s="3"/>
      <c r="M133" s="3"/>
      <c r="N133" s="3"/>
      <c r="O133" s="3"/>
      <c r="P133" s="3"/>
      <c r="Q133" s="3"/>
      <c r="R133" s="3"/>
      <c r="S133" s="3"/>
      <c r="T133" s="3"/>
      <c r="U133" s="3"/>
      <c r="V133" s="3"/>
    </row>
    <row r="134" spans="1:22" ht="10.5">
      <c r="A134" s="1">
        <f t="shared" si="12"/>
        <v>90</v>
      </c>
      <c r="B134" s="1" t="str">
        <f t="shared" si="12"/>
        <v>3228 WD WELFARE ADMIN</v>
      </c>
      <c r="C134" s="30">
        <f t="shared" si="11"/>
        <v>434127</v>
      </c>
      <c r="D134" s="3"/>
      <c r="E134" s="3"/>
      <c r="F134" s="47"/>
      <c r="G134" s="3"/>
      <c r="H134" s="3"/>
      <c r="I134" s="3"/>
      <c r="J134" s="3"/>
      <c r="K134" s="3"/>
      <c r="L134" s="3"/>
      <c r="M134" s="3"/>
      <c r="N134" s="3"/>
      <c r="O134" s="3"/>
      <c r="P134" s="3"/>
      <c r="Q134" s="3"/>
      <c r="R134" s="3"/>
      <c r="S134" s="3"/>
      <c r="T134" s="3"/>
      <c r="U134" s="3"/>
      <c r="V134" s="3"/>
    </row>
    <row r="135" spans="1:22" ht="10.5">
      <c r="A135" s="1">
        <f t="shared" si="12"/>
        <v>91</v>
      </c>
      <c r="B135" s="1" t="str">
        <f t="shared" si="12"/>
        <v>3235 HR EMER MED SVCS</v>
      </c>
      <c r="C135" s="30">
        <f t="shared" si="11"/>
        <v>0</v>
      </c>
      <c r="D135" s="3"/>
      <c r="E135" s="3"/>
      <c r="F135" s="47"/>
      <c r="G135" s="3"/>
      <c r="H135" s="3"/>
      <c r="I135" s="3"/>
      <c r="J135" s="3"/>
      <c r="K135" s="3"/>
      <c r="L135" s="3"/>
      <c r="M135" s="3"/>
      <c r="N135" s="3"/>
      <c r="O135" s="3"/>
      <c r="P135" s="3"/>
      <c r="Q135" s="3"/>
      <c r="R135" s="3"/>
      <c r="S135" s="3"/>
      <c r="T135" s="3"/>
      <c r="U135" s="3"/>
      <c r="V135" s="3"/>
    </row>
    <row r="136" spans="1:22" ht="10.5">
      <c r="A136" s="1">
        <f aca="true" t="shared" si="13" ref="A136:B139">A662</f>
        <v>92</v>
      </c>
      <c r="B136" s="1" t="str">
        <f t="shared" si="13"/>
        <v>3238 WD CHLD SUPPORT ENF</v>
      </c>
      <c r="C136" s="30">
        <f t="shared" si="11"/>
        <v>374322</v>
      </c>
      <c r="D136" s="3"/>
      <c r="E136" s="3"/>
      <c r="F136" s="47"/>
      <c r="G136" s="3"/>
      <c r="H136" s="3"/>
      <c r="I136" s="3"/>
      <c r="J136" s="3"/>
      <c r="K136" s="3"/>
      <c r="L136" s="3"/>
      <c r="M136" s="3"/>
      <c r="N136" s="3"/>
      <c r="O136" s="3"/>
      <c r="P136" s="3"/>
      <c r="Q136" s="3"/>
      <c r="R136" s="3"/>
      <c r="S136" s="3"/>
      <c r="T136" s="3"/>
      <c r="U136" s="3"/>
      <c r="V136" s="3"/>
    </row>
    <row r="137" spans="1:22" ht="10.5">
      <c r="A137" s="1">
        <f t="shared" si="13"/>
        <v>93</v>
      </c>
      <c r="B137" s="1" t="str">
        <f t="shared" si="13"/>
        <v>3253 DETR BLIND BUS ENTERPSE</v>
      </c>
      <c r="C137" s="30">
        <f t="shared" si="11"/>
        <v>0</v>
      </c>
      <c r="D137" s="3"/>
      <c r="E137" s="3"/>
      <c r="F137" s="47"/>
      <c r="G137" s="3"/>
      <c r="H137" s="3"/>
      <c r="I137" s="3"/>
      <c r="J137" s="3"/>
      <c r="K137" s="3"/>
      <c r="L137" s="3"/>
      <c r="M137" s="3"/>
      <c r="N137" s="3"/>
      <c r="O137" s="3"/>
      <c r="P137" s="3"/>
      <c r="Q137" s="3"/>
      <c r="R137" s="3"/>
      <c r="S137" s="3"/>
      <c r="T137" s="3"/>
      <c r="U137" s="3"/>
      <c r="V137" s="3"/>
    </row>
    <row r="138" spans="1:22" ht="10.5">
      <c r="A138" s="1">
        <f t="shared" si="13"/>
        <v>94</v>
      </c>
      <c r="B138" s="1" t="str">
        <f t="shared" si="13"/>
        <v>3254 DETR REHAB BLIND SERV</v>
      </c>
      <c r="C138" s="30">
        <f t="shared" si="11"/>
        <v>75295</v>
      </c>
      <c r="D138" s="3"/>
      <c r="E138" s="3"/>
      <c r="F138" s="47"/>
      <c r="G138" s="3"/>
      <c r="H138" s="3"/>
      <c r="I138" s="3"/>
      <c r="J138" s="3"/>
      <c r="K138" s="3"/>
      <c r="L138" s="3"/>
      <c r="M138" s="3"/>
      <c r="N138" s="3"/>
      <c r="O138" s="3"/>
      <c r="P138" s="3"/>
      <c r="Q138" s="3"/>
      <c r="R138" s="3"/>
      <c r="S138" s="3"/>
      <c r="T138" s="3"/>
      <c r="U138" s="3"/>
      <c r="V138" s="3"/>
    </row>
    <row r="139" spans="1:22" ht="10.5">
      <c r="A139" s="1">
        <f t="shared" si="13"/>
        <v>95</v>
      </c>
      <c r="B139" s="1" t="str">
        <f t="shared" si="13"/>
        <v>3263 YOUTH CORR SERV</v>
      </c>
      <c r="C139" s="30">
        <f t="shared" si="11"/>
        <v>-10622</v>
      </c>
      <c r="D139" s="3"/>
      <c r="E139" s="3"/>
      <c r="F139" s="47"/>
      <c r="G139" s="3"/>
      <c r="H139" s="3"/>
      <c r="I139" s="3"/>
      <c r="J139" s="3"/>
      <c r="K139" s="3"/>
      <c r="L139" s="3"/>
      <c r="M139" s="3"/>
      <c r="N139" s="3"/>
      <c r="O139" s="3"/>
      <c r="P139" s="3"/>
      <c r="Q139" s="3"/>
      <c r="R139" s="3"/>
      <c r="S139" s="3"/>
      <c r="T139" s="3"/>
      <c r="U139" s="3"/>
      <c r="V139" s="3"/>
    </row>
    <row r="140" spans="1:22" ht="10.5">
      <c r="A140" s="1">
        <f aca="true" t="shared" si="14" ref="A140:B155">A666</f>
        <v>96</v>
      </c>
      <c r="B140" s="1" t="str">
        <f t="shared" si="14"/>
        <v>3268 DETR REHAB ADMIN</v>
      </c>
      <c r="C140" s="30">
        <f t="shared" si="11"/>
        <v>29873</v>
      </c>
      <c r="D140" s="3"/>
      <c r="E140" s="3"/>
      <c r="F140" s="47"/>
      <c r="G140" s="3"/>
      <c r="H140" s="3"/>
      <c r="I140" s="3"/>
      <c r="J140" s="3"/>
      <c r="K140" s="3"/>
      <c r="L140" s="3"/>
      <c r="M140" s="3"/>
      <c r="N140" s="3"/>
      <c r="O140" s="3"/>
      <c r="P140" s="3"/>
      <c r="Q140" s="3"/>
      <c r="R140" s="3"/>
      <c r="S140" s="3"/>
      <c r="T140" s="3"/>
      <c r="U140" s="3"/>
      <c r="V140" s="3"/>
    </row>
    <row r="141" spans="1:22" ht="10.5">
      <c r="A141" s="1">
        <f t="shared" si="14"/>
        <v>97</v>
      </c>
      <c r="B141" s="1" t="str">
        <f t="shared" si="14"/>
        <v>3272 DETR ADMIN</v>
      </c>
      <c r="C141" s="30">
        <f t="shared" si="11"/>
        <v>191359</v>
      </c>
      <c r="D141" s="3"/>
      <c r="E141" s="3"/>
      <c r="F141" s="47"/>
      <c r="G141" s="3"/>
      <c r="H141" s="3"/>
      <c r="I141" s="3"/>
      <c r="J141" s="3"/>
      <c r="K141" s="3"/>
      <c r="L141" s="3"/>
      <c r="M141" s="3"/>
      <c r="N141" s="3"/>
      <c r="O141" s="3"/>
      <c r="P141" s="3"/>
      <c r="Q141" s="3"/>
      <c r="R141" s="3"/>
      <c r="S141" s="3"/>
      <c r="T141" s="3"/>
      <c r="U141" s="3"/>
      <c r="V141" s="3"/>
    </row>
    <row r="142" spans="1:22" ht="10.5">
      <c r="A142" s="1">
        <f t="shared" si="14"/>
        <v>98</v>
      </c>
      <c r="B142" s="1" t="str">
        <f t="shared" si="14"/>
        <v>3276 HR STATE &amp; COMM COLLAB</v>
      </c>
      <c r="C142" s="30">
        <f t="shared" si="11"/>
        <v>0</v>
      </c>
      <c r="D142" s="3"/>
      <c r="E142" s="3"/>
      <c r="F142" s="47"/>
      <c r="G142" s="3"/>
      <c r="H142" s="3"/>
      <c r="I142" s="3"/>
      <c r="J142" s="3"/>
      <c r="K142" s="3"/>
      <c r="L142" s="3"/>
      <c r="M142" s="3"/>
      <c r="N142" s="3"/>
      <c r="O142" s="3"/>
      <c r="P142" s="3"/>
      <c r="Q142" s="3"/>
      <c r="R142" s="3"/>
      <c r="S142" s="3"/>
      <c r="T142" s="3"/>
      <c r="U142" s="3"/>
      <c r="V142" s="3"/>
    </row>
    <row r="143" spans="1:22" ht="10.5">
      <c r="A143" s="1">
        <f t="shared" si="14"/>
        <v>99</v>
      </c>
      <c r="B143" s="1" t="str">
        <f t="shared" si="14"/>
        <v>3279 DESERT REGIONAL CENTER</v>
      </c>
      <c r="C143" s="30">
        <f t="shared" si="11"/>
        <v>111031</v>
      </c>
      <c r="D143" s="3"/>
      <c r="E143" s="3"/>
      <c r="F143" s="47"/>
      <c r="G143" s="3"/>
      <c r="H143" s="3"/>
      <c r="I143" s="3"/>
      <c r="J143" s="3"/>
      <c r="K143" s="3"/>
      <c r="L143" s="3"/>
      <c r="M143" s="3"/>
      <c r="N143" s="3"/>
      <c r="O143" s="3"/>
      <c r="P143" s="3"/>
      <c r="Q143" s="3"/>
      <c r="R143" s="3"/>
      <c r="S143" s="3"/>
      <c r="T143" s="3"/>
      <c r="U143" s="3"/>
      <c r="V143" s="3"/>
    </row>
    <row r="144" spans="1:22" ht="10.5">
      <c r="A144" s="1">
        <f t="shared" si="14"/>
        <v>100</v>
      </c>
      <c r="B144" s="1" t="str">
        <f t="shared" si="14"/>
        <v>3280 SIERRA REGIONAL CENTER</v>
      </c>
      <c r="C144" s="30">
        <f t="shared" si="11"/>
        <v>-572</v>
      </c>
      <c r="D144" s="3"/>
      <c r="E144" s="3"/>
      <c r="F144" s="47"/>
      <c r="G144" s="3"/>
      <c r="H144" s="3"/>
      <c r="I144" s="3"/>
      <c r="J144" s="3"/>
      <c r="K144" s="3"/>
      <c r="L144" s="3"/>
      <c r="M144" s="3"/>
      <c r="N144" s="3"/>
      <c r="O144" s="3"/>
      <c r="P144" s="3"/>
      <c r="Q144" s="3"/>
      <c r="R144" s="3"/>
      <c r="S144" s="3"/>
      <c r="T144" s="3"/>
      <c r="U144" s="3"/>
      <c r="V144" s="3"/>
    </row>
    <row r="145" spans="1:22" ht="10.5">
      <c r="A145" s="1">
        <f t="shared" si="14"/>
        <v>101</v>
      </c>
      <c r="B145" s="1" t="str">
        <f t="shared" si="14"/>
        <v>3645 LAKES CROSSING CENTER</v>
      </c>
      <c r="C145" s="30">
        <f t="shared" si="11"/>
        <v>37902</v>
      </c>
      <c r="D145" s="3"/>
      <c r="E145" s="3"/>
      <c r="F145" s="47"/>
      <c r="G145" s="3"/>
      <c r="H145" s="3"/>
      <c r="I145" s="3"/>
      <c r="J145" s="3"/>
      <c r="K145" s="3"/>
      <c r="L145" s="3"/>
      <c r="M145" s="3"/>
      <c r="N145" s="3"/>
      <c r="O145" s="3"/>
      <c r="P145" s="3"/>
      <c r="Q145" s="3"/>
      <c r="R145" s="3"/>
      <c r="S145" s="3"/>
      <c r="T145" s="3"/>
      <c r="U145" s="3"/>
      <c r="V145" s="3"/>
    </row>
    <row r="146" spans="1:22" ht="10.5">
      <c r="A146" s="1">
        <f t="shared" si="14"/>
        <v>102</v>
      </c>
      <c r="B146" s="1" t="str">
        <f t="shared" si="14"/>
        <v>3648 RURAL CLINICS</v>
      </c>
      <c r="C146" s="30">
        <f t="shared" si="11"/>
        <v>41939</v>
      </c>
      <c r="D146" s="3"/>
      <c r="E146" s="3"/>
      <c r="F146" s="47"/>
      <c r="G146" s="3"/>
      <c r="H146" s="3"/>
      <c r="I146" s="3"/>
      <c r="J146" s="3"/>
      <c r="K146" s="3"/>
      <c r="L146" s="3"/>
      <c r="M146" s="3"/>
      <c r="N146" s="3"/>
      <c r="O146" s="3"/>
      <c r="P146" s="3"/>
      <c r="Q146" s="3"/>
      <c r="R146" s="3"/>
      <c r="S146" s="3"/>
      <c r="T146" s="3"/>
      <c r="U146" s="3"/>
      <c r="V146" s="3"/>
    </row>
    <row r="147" spans="1:22" ht="10.5">
      <c r="A147" s="1">
        <f t="shared" si="14"/>
        <v>103</v>
      </c>
      <c r="B147" s="1" t="str">
        <f t="shared" si="14"/>
        <v>3650 MILITARY</v>
      </c>
      <c r="C147" s="30">
        <f t="shared" si="11"/>
        <v>204111</v>
      </c>
      <c r="D147" s="3"/>
      <c r="E147" s="3"/>
      <c r="F147" s="47"/>
      <c r="G147" s="3"/>
      <c r="H147" s="3"/>
      <c r="I147" s="3"/>
      <c r="J147" s="3"/>
      <c r="K147" s="3"/>
      <c r="L147" s="3"/>
      <c r="M147" s="3"/>
      <c r="N147" s="3"/>
      <c r="O147" s="3"/>
      <c r="P147" s="3"/>
      <c r="Q147" s="3"/>
      <c r="R147" s="3"/>
      <c r="S147" s="3"/>
      <c r="T147" s="3"/>
      <c r="U147" s="3"/>
      <c r="V147" s="3"/>
    </row>
    <row r="148" spans="1:22" ht="10.5">
      <c r="A148" s="1">
        <f t="shared" si="14"/>
        <v>104</v>
      </c>
      <c r="B148" s="1" t="str">
        <f t="shared" si="14"/>
        <v>3653 NATIONAL GUARD</v>
      </c>
      <c r="C148" s="30">
        <f t="shared" si="11"/>
        <v>-2418</v>
      </c>
      <c r="D148" s="3"/>
      <c r="E148" s="3"/>
      <c r="F148" s="47"/>
      <c r="G148" s="3"/>
      <c r="H148" s="3"/>
      <c r="I148" s="3"/>
      <c r="J148" s="3"/>
      <c r="K148" s="3"/>
      <c r="L148" s="3"/>
      <c r="M148" s="3"/>
      <c r="N148" s="3"/>
      <c r="O148" s="3"/>
      <c r="P148" s="3"/>
      <c r="Q148" s="3"/>
      <c r="R148" s="3"/>
      <c r="S148" s="3"/>
      <c r="T148" s="3"/>
      <c r="U148" s="3"/>
      <c r="V148" s="3"/>
    </row>
    <row r="149" spans="1:22" ht="10.5">
      <c r="A149" s="1">
        <f t="shared" si="14"/>
        <v>105</v>
      </c>
      <c r="B149" s="1" t="str">
        <f t="shared" si="14"/>
        <v>3673 DPS, EMERGENCY MGMT DIV</v>
      </c>
      <c r="C149" s="30">
        <f t="shared" si="11"/>
        <v>318264</v>
      </c>
      <c r="D149" s="3"/>
      <c r="E149" s="3"/>
      <c r="F149" s="47"/>
      <c r="G149" s="3"/>
      <c r="H149" s="3"/>
      <c r="I149" s="3"/>
      <c r="J149" s="3"/>
      <c r="K149" s="3"/>
      <c r="L149" s="3"/>
      <c r="M149" s="3"/>
      <c r="N149" s="3"/>
      <c r="O149" s="3"/>
      <c r="P149" s="3"/>
      <c r="Q149" s="3"/>
      <c r="R149" s="3"/>
      <c r="S149" s="3"/>
      <c r="T149" s="3"/>
      <c r="U149" s="3"/>
      <c r="V149" s="3"/>
    </row>
    <row r="150" spans="1:22" ht="10.5">
      <c r="A150" s="1">
        <f t="shared" si="14"/>
        <v>106</v>
      </c>
      <c r="B150" s="1" t="str">
        <f t="shared" si="14"/>
        <v>3675 HOMELAND SECURITY</v>
      </c>
      <c r="C150" s="30">
        <f t="shared" si="11"/>
        <v>0</v>
      </c>
      <c r="D150" s="3"/>
      <c r="E150" s="3"/>
      <c r="F150" s="47"/>
      <c r="G150" s="3"/>
      <c r="H150" s="3"/>
      <c r="I150" s="3"/>
      <c r="J150" s="3"/>
      <c r="K150" s="3"/>
      <c r="L150" s="3"/>
      <c r="M150" s="3"/>
      <c r="N150" s="3"/>
      <c r="O150" s="3"/>
      <c r="P150" s="3"/>
      <c r="Q150" s="3"/>
      <c r="R150" s="3"/>
      <c r="S150" s="3"/>
      <c r="T150" s="3"/>
      <c r="U150" s="3"/>
      <c r="V150" s="3"/>
    </row>
    <row r="151" spans="1:22" ht="10.5">
      <c r="A151" s="1">
        <f t="shared" si="14"/>
        <v>107</v>
      </c>
      <c r="B151" s="1" t="str">
        <f t="shared" si="14"/>
        <v>3708 OFFENDERS STORE FUND</v>
      </c>
      <c r="C151" s="30">
        <f t="shared" si="11"/>
        <v>0</v>
      </c>
      <c r="D151" s="3"/>
      <c r="E151" s="3"/>
      <c r="F151" s="47"/>
      <c r="G151" s="3"/>
      <c r="H151" s="3"/>
      <c r="I151" s="3"/>
      <c r="J151" s="3"/>
      <c r="K151" s="3"/>
      <c r="L151" s="3"/>
      <c r="M151" s="3"/>
      <c r="N151" s="3"/>
      <c r="O151" s="3"/>
      <c r="P151" s="3"/>
      <c r="Q151" s="3"/>
      <c r="R151" s="3"/>
      <c r="S151" s="3"/>
      <c r="T151" s="3"/>
      <c r="U151" s="3"/>
      <c r="V151" s="3"/>
    </row>
    <row r="152" spans="1:22" ht="10.5">
      <c r="A152" s="1">
        <f t="shared" si="14"/>
        <v>108</v>
      </c>
      <c r="B152" s="1" t="str">
        <f t="shared" si="14"/>
        <v>3710 DOC ADMIN</v>
      </c>
      <c r="C152" s="30">
        <f t="shared" si="11"/>
        <v>3227921</v>
      </c>
      <c r="D152" s="3"/>
      <c r="E152" s="3"/>
      <c r="F152" s="47"/>
      <c r="G152" s="3"/>
      <c r="H152" s="3"/>
      <c r="I152" s="3"/>
      <c r="J152" s="3"/>
      <c r="K152" s="3"/>
      <c r="L152" s="3"/>
      <c r="M152" s="3"/>
      <c r="N152" s="3"/>
      <c r="O152" s="3"/>
      <c r="P152" s="3"/>
      <c r="Q152" s="3"/>
      <c r="R152" s="3"/>
      <c r="S152" s="3"/>
      <c r="T152" s="3"/>
      <c r="U152" s="3"/>
      <c r="V152" s="3"/>
    </row>
    <row r="153" spans="1:22" ht="10.5">
      <c r="A153" s="1">
        <f t="shared" si="14"/>
        <v>109</v>
      </c>
      <c r="B153" s="1" t="str">
        <f t="shared" si="14"/>
        <v>3719 SILVER STATE INDUSTRIES</v>
      </c>
      <c r="C153" s="30">
        <f t="shared" si="11"/>
        <v>145</v>
      </c>
      <c r="D153" s="3"/>
      <c r="E153" s="3"/>
      <c r="F153" s="47"/>
      <c r="G153" s="3"/>
      <c r="H153" s="3"/>
      <c r="I153" s="3"/>
      <c r="J153" s="3"/>
      <c r="K153" s="3"/>
      <c r="L153" s="3"/>
      <c r="M153" s="3"/>
      <c r="N153" s="3"/>
      <c r="O153" s="3"/>
      <c r="P153" s="3"/>
      <c r="Q153" s="3"/>
      <c r="R153" s="3"/>
      <c r="S153" s="3"/>
      <c r="T153" s="3"/>
      <c r="U153" s="3"/>
      <c r="V153" s="3"/>
    </row>
    <row r="154" spans="1:22" ht="10.5">
      <c r="A154" s="1">
        <f t="shared" si="14"/>
        <v>110</v>
      </c>
      <c r="B154" s="1" t="str">
        <f t="shared" si="14"/>
        <v>3727 PRISON DAIRY</v>
      </c>
      <c r="C154" s="30">
        <f t="shared" si="11"/>
        <v>0</v>
      </c>
      <c r="D154" s="3"/>
      <c r="E154" s="3"/>
      <c r="F154" s="47"/>
      <c r="G154" s="3"/>
      <c r="H154" s="3"/>
      <c r="I154" s="3"/>
      <c r="J154" s="3"/>
      <c r="K154" s="3"/>
      <c r="L154" s="3"/>
      <c r="M154" s="3"/>
      <c r="N154" s="3"/>
      <c r="O154" s="3"/>
      <c r="P154" s="3"/>
      <c r="Q154" s="3"/>
      <c r="R154" s="3"/>
      <c r="S154" s="3"/>
      <c r="T154" s="3"/>
      <c r="U154" s="3"/>
      <c r="V154" s="3"/>
    </row>
    <row r="155" spans="1:22" ht="10.5">
      <c r="A155" s="1">
        <f t="shared" si="14"/>
        <v>111</v>
      </c>
      <c r="B155" s="1" t="str">
        <f t="shared" si="14"/>
        <v>3740 DPS PAROLE &amp; PROB</v>
      </c>
      <c r="C155" s="30">
        <f t="shared" si="11"/>
        <v>203247</v>
      </c>
      <c r="D155" s="3"/>
      <c r="E155" s="3"/>
      <c r="F155" s="47"/>
      <c r="G155" s="3"/>
      <c r="H155" s="3"/>
      <c r="I155" s="3"/>
      <c r="J155" s="3"/>
      <c r="K155" s="3"/>
      <c r="L155" s="3"/>
      <c r="M155" s="3"/>
      <c r="N155" s="3"/>
      <c r="O155" s="3"/>
      <c r="P155" s="3"/>
      <c r="Q155" s="3"/>
      <c r="R155" s="3"/>
      <c r="S155" s="3"/>
      <c r="T155" s="3"/>
      <c r="U155" s="3"/>
      <c r="V155" s="3"/>
    </row>
    <row r="156" spans="1:22" ht="10.5">
      <c r="A156" s="1">
        <f aca="true" t="shared" si="15" ref="A156:B161">A682</f>
        <v>112</v>
      </c>
      <c r="B156" s="1" t="str">
        <f t="shared" si="15"/>
        <v>3743 DPS INVESTIGATIONS</v>
      </c>
      <c r="C156" s="30">
        <f t="shared" si="11"/>
        <v>34282</v>
      </c>
      <c r="D156" s="3"/>
      <c r="E156" s="3"/>
      <c r="F156" s="47"/>
      <c r="G156" s="3"/>
      <c r="H156" s="3"/>
      <c r="I156" s="3"/>
      <c r="J156" s="3"/>
      <c r="K156" s="3"/>
      <c r="L156" s="3"/>
      <c r="M156" s="3"/>
      <c r="N156" s="3"/>
      <c r="O156" s="3"/>
      <c r="P156" s="3"/>
      <c r="Q156" s="3"/>
      <c r="R156" s="3"/>
      <c r="S156" s="3"/>
      <c r="T156" s="3"/>
      <c r="U156" s="3"/>
      <c r="V156" s="3"/>
    </row>
    <row r="157" spans="1:22" ht="10.5">
      <c r="A157" s="1">
        <f t="shared" si="15"/>
        <v>113</v>
      </c>
      <c r="B157" s="1" t="str">
        <f t="shared" si="15"/>
        <v>3744 DPS NARCOTICS CONTROL</v>
      </c>
      <c r="C157" s="30">
        <f t="shared" si="11"/>
        <v>-45197</v>
      </c>
      <c r="D157" s="3"/>
      <c r="E157" s="3"/>
      <c r="F157" s="47"/>
      <c r="G157" s="3"/>
      <c r="H157" s="3"/>
      <c r="I157" s="3"/>
      <c r="J157" s="3"/>
      <c r="K157" s="3"/>
      <c r="L157" s="3"/>
      <c r="M157" s="3"/>
      <c r="N157" s="3"/>
      <c r="O157" s="3"/>
      <c r="P157" s="3"/>
      <c r="Q157" s="3"/>
      <c r="R157" s="3"/>
      <c r="S157" s="3"/>
      <c r="T157" s="3"/>
      <c r="U157" s="3"/>
      <c r="V157" s="3"/>
    </row>
    <row r="158" spans="1:22" ht="10.5">
      <c r="A158" s="1">
        <f t="shared" si="15"/>
        <v>114</v>
      </c>
      <c r="B158" s="1" t="str">
        <f t="shared" si="15"/>
        <v>3763 INMATE WELFARE ACCOUNT</v>
      </c>
      <c r="C158" s="30">
        <f t="shared" si="11"/>
        <v>0</v>
      </c>
      <c r="D158" s="3"/>
      <c r="E158" s="3"/>
      <c r="F158" s="47"/>
      <c r="G158" s="3"/>
      <c r="H158" s="3"/>
      <c r="I158" s="3"/>
      <c r="J158" s="3"/>
      <c r="K158" s="3"/>
      <c r="L158" s="3"/>
      <c r="M158" s="3"/>
      <c r="N158" s="3"/>
      <c r="O158" s="3"/>
      <c r="P158" s="3"/>
      <c r="Q158" s="3"/>
      <c r="R158" s="3"/>
      <c r="S158" s="3"/>
      <c r="T158" s="3"/>
      <c r="U158" s="3"/>
      <c r="V158" s="3"/>
    </row>
    <row r="159" spans="1:22" ht="10.5">
      <c r="A159" s="1">
        <f t="shared" si="15"/>
        <v>115</v>
      </c>
      <c r="B159" s="1" t="str">
        <f t="shared" si="15"/>
        <v>3772 POLICE CORPS PROGRAM</v>
      </c>
      <c r="C159" s="30">
        <f t="shared" si="11"/>
        <v>0</v>
      </c>
      <c r="D159" s="3"/>
      <c r="E159" s="3"/>
      <c r="F159" s="47"/>
      <c r="G159" s="3"/>
      <c r="H159" s="3"/>
      <c r="I159" s="3"/>
      <c r="J159" s="3"/>
      <c r="K159" s="3"/>
      <c r="L159" s="3"/>
      <c r="M159" s="3"/>
      <c r="N159" s="3"/>
      <c r="O159" s="3"/>
      <c r="P159" s="3"/>
      <c r="Q159" s="3"/>
      <c r="R159" s="3"/>
      <c r="S159" s="3"/>
      <c r="T159" s="3"/>
      <c r="U159" s="3"/>
      <c r="V159" s="3"/>
    </row>
    <row r="160" spans="1:22" ht="10.5">
      <c r="A160" s="1">
        <f t="shared" si="15"/>
        <v>116</v>
      </c>
      <c r="B160" s="1" t="str">
        <f t="shared" si="15"/>
        <v>3774 POST</v>
      </c>
      <c r="C160" s="30">
        <f t="shared" si="11"/>
        <v>71450</v>
      </c>
      <c r="D160" s="3"/>
      <c r="E160" s="3"/>
      <c r="F160" s="47"/>
      <c r="G160" s="3"/>
      <c r="H160" s="3"/>
      <c r="I160" s="3"/>
      <c r="J160" s="3"/>
      <c r="K160" s="3"/>
      <c r="L160" s="3"/>
      <c r="M160" s="3"/>
      <c r="N160" s="3"/>
      <c r="O160" s="3"/>
      <c r="P160" s="3"/>
      <c r="Q160" s="3"/>
      <c r="R160" s="3"/>
      <c r="S160" s="3"/>
      <c r="T160" s="3"/>
      <c r="U160" s="3"/>
      <c r="V160" s="3"/>
    </row>
    <row r="161" spans="1:22" ht="10.5">
      <c r="A161" s="1">
        <f t="shared" si="15"/>
        <v>117</v>
      </c>
      <c r="B161" s="1" t="str">
        <f t="shared" si="15"/>
        <v>3775 DPS TRAINING DIV</v>
      </c>
      <c r="C161" s="30">
        <f t="shared" si="11"/>
        <v>0</v>
      </c>
      <c r="D161" s="3"/>
      <c r="E161" s="3"/>
      <c r="F161" s="47"/>
      <c r="G161" s="3"/>
      <c r="H161" s="3"/>
      <c r="I161" s="3"/>
      <c r="J161" s="3"/>
      <c r="K161" s="3"/>
      <c r="L161" s="3"/>
      <c r="M161" s="3"/>
      <c r="N161" s="3"/>
      <c r="O161" s="3"/>
      <c r="P161" s="3"/>
      <c r="Q161" s="3"/>
      <c r="R161" s="3"/>
      <c r="S161" s="3"/>
      <c r="T161" s="3"/>
      <c r="U161" s="3"/>
      <c r="V161" s="3"/>
    </row>
    <row r="162" spans="3:22" ht="10.5">
      <c r="C162" s="30"/>
      <c r="D162" s="3"/>
      <c r="E162" s="3"/>
      <c r="F162" s="47"/>
      <c r="G162" s="3"/>
      <c r="H162" s="3"/>
      <c r="I162" s="3"/>
      <c r="J162" s="3"/>
      <c r="K162" s="3"/>
      <c r="L162" s="3"/>
      <c r="M162" s="3"/>
      <c r="N162" s="3"/>
      <c r="O162" s="3"/>
      <c r="P162" s="3"/>
      <c r="Q162" s="3"/>
      <c r="R162" s="3"/>
      <c r="S162" s="3"/>
      <c r="T162" s="3"/>
      <c r="U162" s="3"/>
      <c r="V162" s="3"/>
    </row>
    <row r="163" spans="1:22" ht="10.5">
      <c r="A163" s="2" t="s">
        <v>27</v>
      </c>
      <c r="B163" s="3"/>
      <c r="C163" s="3"/>
      <c r="D163" s="3"/>
      <c r="E163" s="3"/>
      <c r="F163" s="100" t="s">
        <v>66</v>
      </c>
      <c r="G163" s="100"/>
      <c r="H163" s="100"/>
      <c r="I163" s="100"/>
      <c r="J163" s="100"/>
      <c r="K163" s="100"/>
      <c r="L163" s="100"/>
      <c r="M163" s="3"/>
      <c r="N163" s="3"/>
      <c r="O163" s="3"/>
      <c r="P163" s="3"/>
      <c r="Q163" s="3"/>
      <c r="R163" s="3"/>
      <c r="S163" s="3"/>
      <c r="T163" s="3"/>
      <c r="U163" s="3"/>
      <c r="V163" s="3"/>
    </row>
    <row r="164" spans="1:22" ht="42">
      <c r="A164" s="5" t="s">
        <v>25</v>
      </c>
      <c r="B164" s="26" t="s">
        <v>163</v>
      </c>
      <c r="C164" s="26" t="s">
        <v>270</v>
      </c>
      <c r="D164" s="3"/>
      <c r="E164" s="3"/>
      <c r="F164" s="3"/>
      <c r="G164" s="3"/>
      <c r="H164" s="3"/>
      <c r="I164" s="3"/>
      <c r="J164" s="3"/>
      <c r="K164" s="3"/>
      <c r="L164" s="3"/>
      <c r="M164" s="3"/>
      <c r="N164" s="3"/>
      <c r="O164" s="3"/>
      <c r="P164" s="3"/>
      <c r="Q164" s="3"/>
      <c r="R164" s="3"/>
      <c r="S164" s="3"/>
      <c r="T164" s="3"/>
      <c r="U164" s="3"/>
      <c r="V164" s="3"/>
    </row>
    <row r="165" spans="3:22" ht="10.5">
      <c r="C165" s="30"/>
      <c r="D165" s="3"/>
      <c r="E165" s="3"/>
      <c r="F165" s="47"/>
      <c r="G165" s="3"/>
      <c r="H165" s="3"/>
      <c r="I165" s="3"/>
      <c r="J165" s="3"/>
      <c r="K165" s="3"/>
      <c r="L165" s="3"/>
      <c r="M165" s="3"/>
      <c r="N165" s="3"/>
      <c r="O165" s="3"/>
      <c r="P165" s="3"/>
      <c r="Q165" s="3"/>
      <c r="R165" s="3"/>
      <c r="S165" s="3"/>
      <c r="T165" s="3"/>
      <c r="U165" s="3"/>
      <c r="V165" s="3"/>
    </row>
    <row r="166" spans="1:22" ht="10.5">
      <c r="A166" s="1">
        <f aca="true" t="shared" si="16" ref="A166:B168">A693</f>
        <v>118</v>
      </c>
      <c r="B166" s="1" t="str">
        <f t="shared" si="16"/>
        <v>3800 DPS PAROLE BRD</v>
      </c>
      <c r="C166" s="30">
        <f aca="true" t="shared" si="17" ref="C166:C176">J693</f>
        <v>140055</v>
      </c>
      <c r="D166" s="3"/>
      <c r="E166" s="3"/>
      <c r="F166" s="47"/>
      <c r="G166" s="3"/>
      <c r="H166" s="3"/>
      <c r="I166" s="3"/>
      <c r="J166" s="3"/>
      <c r="K166" s="3"/>
      <c r="L166" s="3"/>
      <c r="M166" s="3"/>
      <c r="N166" s="3"/>
      <c r="O166" s="3"/>
      <c r="P166" s="3"/>
      <c r="Q166" s="3"/>
      <c r="R166" s="3"/>
      <c r="S166" s="3"/>
      <c r="T166" s="3"/>
      <c r="U166" s="3"/>
      <c r="V166" s="3"/>
    </row>
    <row r="167" spans="1:22" ht="10.5">
      <c r="A167" s="1">
        <f t="shared" si="16"/>
        <v>119</v>
      </c>
      <c r="B167" s="1" t="str">
        <f t="shared" si="16"/>
        <v>3811 CONSUMER AFFAIRS DIVISION</v>
      </c>
      <c r="C167" s="30">
        <f t="shared" si="17"/>
        <v>10607</v>
      </c>
      <c r="D167" s="3"/>
      <c r="E167" s="3"/>
      <c r="F167" s="47"/>
      <c r="G167" s="3"/>
      <c r="H167" s="3"/>
      <c r="I167" s="3"/>
      <c r="J167" s="3"/>
      <c r="K167" s="3"/>
      <c r="L167" s="3"/>
      <c r="M167" s="3"/>
      <c r="N167" s="3"/>
      <c r="O167" s="3"/>
      <c r="P167" s="3"/>
      <c r="Q167" s="3"/>
      <c r="R167" s="3"/>
      <c r="S167" s="3"/>
      <c r="T167" s="3"/>
      <c r="U167" s="3"/>
      <c r="V167" s="3"/>
    </row>
    <row r="168" spans="1:22" ht="10.5">
      <c r="A168" s="1">
        <f t="shared" si="16"/>
        <v>120</v>
      </c>
      <c r="B168" s="1" t="str">
        <f t="shared" si="16"/>
        <v>3813 INSURANCE DIVISION</v>
      </c>
      <c r="C168" s="30">
        <f t="shared" si="17"/>
        <v>255281</v>
      </c>
      <c r="D168" s="3"/>
      <c r="E168" s="3"/>
      <c r="F168" s="47"/>
      <c r="G168" s="3"/>
      <c r="H168" s="3"/>
      <c r="I168" s="3"/>
      <c r="J168" s="3"/>
      <c r="K168" s="3"/>
      <c r="L168" s="3"/>
      <c r="M168" s="3"/>
      <c r="N168" s="3"/>
      <c r="O168" s="3"/>
      <c r="P168" s="3"/>
      <c r="Q168" s="3"/>
      <c r="R168" s="3"/>
      <c r="S168" s="3"/>
      <c r="T168" s="3"/>
      <c r="U168" s="3"/>
      <c r="V168" s="3"/>
    </row>
    <row r="169" spans="1:22" ht="10.5">
      <c r="A169" s="1">
        <f aca="true" t="shared" si="18" ref="A169:B174">A696</f>
        <v>121</v>
      </c>
      <c r="B169" s="1" t="str">
        <f t="shared" si="18"/>
        <v>3814 B&amp;I MANFTD HSNG</v>
      </c>
      <c r="C169" s="30">
        <f t="shared" si="17"/>
        <v>96299</v>
      </c>
      <c r="D169" s="3"/>
      <c r="E169" s="3"/>
      <c r="F169" s="47"/>
      <c r="G169" s="3"/>
      <c r="H169" s="3"/>
      <c r="I169" s="3"/>
      <c r="J169" s="3"/>
      <c r="K169" s="3"/>
      <c r="L169" s="3"/>
      <c r="M169" s="3"/>
      <c r="N169" s="3"/>
      <c r="O169" s="3"/>
      <c r="P169" s="3"/>
      <c r="Q169" s="3"/>
      <c r="R169" s="3"/>
      <c r="S169" s="3"/>
      <c r="T169" s="3"/>
      <c r="U169" s="3"/>
      <c r="V169" s="3"/>
    </row>
    <row r="170" spans="1:22" ht="10.5">
      <c r="A170" s="1">
        <f t="shared" si="18"/>
        <v>122</v>
      </c>
      <c r="B170" s="1" t="str">
        <f t="shared" si="18"/>
        <v>3815 TR UNCLAIM PROP</v>
      </c>
      <c r="C170" s="30">
        <f t="shared" si="17"/>
        <v>-53497</v>
      </c>
      <c r="D170" s="3"/>
      <c r="E170" s="3"/>
      <c r="F170" s="47"/>
      <c r="G170" s="3"/>
      <c r="H170" s="3"/>
      <c r="I170" s="3"/>
      <c r="J170" s="3"/>
      <c r="K170" s="3"/>
      <c r="L170" s="3"/>
      <c r="M170" s="3"/>
      <c r="N170" s="3"/>
      <c r="O170" s="3"/>
      <c r="P170" s="3"/>
      <c r="Q170" s="3"/>
      <c r="R170" s="3"/>
      <c r="S170" s="3"/>
      <c r="T170" s="3"/>
      <c r="U170" s="3"/>
      <c r="V170" s="3"/>
    </row>
    <row r="171" spans="1:22" ht="10.5">
      <c r="A171" s="1">
        <f t="shared" si="18"/>
        <v>123</v>
      </c>
      <c r="B171" s="1" t="str">
        <f t="shared" si="18"/>
        <v>3816 DPS FIRE MARSHAL</v>
      </c>
      <c r="C171" s="30">
        <f t="shared" si="17"/>
        <v>-19938</v>
      </c>
      <c r="D171" s="3"/>
      <c r="E171" s="3"/>
      <c r="F171" s="46"/>
      <c r="G171" s="3"/>
      <c r="H171" s="3"/>
      <c r="I171" s="3"/>
      <c r="J171" s="3"/>
      <c r="K171" s="3"/>
      <c r="L171" s="3"/>
      <c r="M171" s="3"/>
      <c r="N171" s="3"/>
      <c r="O171" s="3"/>
      <c r="P171" s="3"/>
      <c r="Q171" s="3"/>
      <c r="R171" s="3"/>
      <c r="S171" s="3"/>
      <c r="T171" s="3"/>
      <c r="U171" s="3"/>
      <c r="V171" s="3"/>
    </row>
    <row r="172" spans="1:22" ht="10.5">
      <c r="A172" s="1">
        <f t="shared" si="18"/>
        <v>124</v>
      </c>
      <c r="B172" s="1" t="str">
        <f t="shared" si="18"/>
        <v>3817 B&amp;I INSURANCE EXAM</v>
      </c>
      <c r="C172" s="30">
        <f t="shared" si="17"/>
        <v>0</v>
      </c>
      <c r="D172" s="3"/>
      <c r="E172" s="3"/>
      <c r="F172" s="46"/>
      <c r="G172" s="3"/>
      <c r="H172" s="3"/>
      <c r="I172" s="3"/>
      <c r="J172" s="3"/>
      <c r="K172" s="3"/>
      <c r="L172" s="3"/>
      <c r="M172" s="3"/>
      <c r="N172" s="3"/>
      <c r="O172" s="3"/>
      <c r="P172" s="3"/>
      <c r="Q172" s="3"/>
      <c r="R172" s="3"/>
      <c r="S172" s="3"/>
      <c r="T172" s="3"/>
      <c r="U172" s="3"/>
      <c r="V172" s="3"/>
    </row>
    <row r="173" spans="1:25" ht="10.5">
      <c r="A173" s="1">
        <f t="shared" si="18"/>
        <v>125</v>
      </c>
      <c r="B173" s="1" t="str">
        <f t="shared" si="18"/>
        <v>3818 B&amp;I CAPTIVE INSURERS</v>
      </c>
      <c r="C173" s="30">
        <f t="shared" si="17"/>
        <v>0</v>
      </c>
      <c r="D173" s="3"/>
      <c r="E173" s="3"/>
      <c r="F173" s="46"/>
      <c r="G173" s="3"/>
      <c r="H173" s="3"/>
      <c r="I173" s="3"/>
      <c r="J173" s="3"/>
      <c r="K173" s="3"/>
      <c r="L173" s="3"/>
      <c r="M173" s="3"/>
      <c r="N173" s="2"/>
      <c r="O173" s="3"/>
      <c r="P173" s="3"/>
      <c r="Q173" s="3"/>
      <c r="R173" s="3"/>
      <c r="S173" s="100"/>
      <c r="T173" s="100"/>
      <c r="U173" s="100"/>
      <c r="V173" s="100"/>
      <c r="W173" s="100"/>
      <c r="X173" s="100"/>
      <c r="Y173" s="100"/>
    </row>
    <row r="174" spans="1:25" ht="10.5">
      <c r="A174" s="1">
        <f t="shared" si="18"/>
        <v>126</v>
      </c>
      <c r="B174" s="1" t="str">
        <f t="shared" si="18"/>
        <v>3820 B&amp;I RED COOPERATIVES</v>
      </c>
      <c r="C174" s="30">
        <f t="shared" si="17"/>
        <v>181268</v>
      </c>
      <c r="D174" s="3"/>
      <c r="E174" s="3"/>
      <c r="F174" s="46"/>
      <c r="G174" s="3"/>
      <c r="H174" s="3"/>
      <c r="I174" s="3"/>
      <c r="J174" s="3"/>
      <c r="K174" s="3"/>
      <c r="L174" s="3"/>
      <c r="M174" s="3"/>
      <c r="N174" s="5"/>
      <c r="O174" s="5"/>
      <c r="P174" s="5"/>
      <c r="Q174" s="3"/>
      <c r="R174" s="3"/>
      <c r="S174" s="46"/>
      <c r="T174" s="3"/>
      <c r="U174" s="3"/>
      <c r="V174" s="3"/>
      <c r="W174" s="3"/>
      <c r="X174" s="3"/>
      <c r="Y174" s="3"/>
    </row>
    <row r="175" spans="1:25" ht="10.5">
      <c r="A175" s="1">
        <f>A702</f>
        <v>127</v>
      </c>
      <c r="B175" s="1" t="str">
        <f>B702</f>
        <v>3823 RED REAL ESTATE DIV</v>
      </c>
      <c r="C175" s="30">
        <f t="shared" si="17"/>
        <v>223618</v>
      </c>
      <c r="D175" s="3"/>
      <c r="E175" s="3"/>
      <c r="F175" s="46"/>
      <c r="G175" s="3"/>
      <c r="H175" s="3"/>
      <c r="I175" s="3"/>
      <c r="J175" s="3"/>
      <c r="K175" s="3"/>
      <c r="L175" s="3"/>
      <c r="M175" s="3"/>
      <c r="N175" s="5"/>
      <c r="O175" s="5"/>
      <c r="P175" s="5"/>
      <c r="Q175" s="3"/>
      <c r="R175" s="3"/>
      <c r="S175" s="46"/>
      <c r="T175" s="3"/>
      <c r="U175" s="3"/>
      <c r="V175" s="3"/>
      <c r="W175" s="3"/>
      <c r="X175" s="3"/>
      <c r="Y175" s="3"/>
    </row>
    <row r="176" spans="1:25" ht="10.5">
      <c r="A176" s="1">
        <f>A703</f>
        <v>128</v>
      </c>
      <c r="B176" s="1" t="str">
        <f>B703</f>
        <v>3824 B&amp;I INS ED &amp; RESEARCH</v>
      </c>
      <c r="C176" s="30">
        <f t="shared" si="17"/>
        <v>0</v>
      </c>
      <c r="D176" s="3"/>
      <c r="E176" s="3"/>
      <c r="F176" s="46"/>
      <c r="G176" s="3"/>
      <c r="H176" s="3"/>
      <c r="I176" s="3"/>
      <c r="J176" s="3"/>
      <c r="K176" s="3"/>
      <c r="L176" s="3"/>
      <c r="M176" s="3"/>
      <c r="N176" s="5"/>
      <c r="O176" s="5"/>
      <c r="P176" s="5"/>
      <c r="Q176" s="3"/>
      <c r="R176" s="3"/>
      <c r="S176" s="46"/>
      <c r="T176" s="3"/>
      <c r="U176" s="3"/>
      <c r="V176" s="3"/>
      <c r="W176" s="3"/>
      <c r="X176" s="3"/>
      <c r="Y176" s="3"/>
    </row>
    <row r="177" spans="1:25" ht="10.5">
      <c r="A177" s="1">
        <f aca="true" t="shared" si="19" ref="A177:B182">A704</f>
        <v>129</v>
      </c>
      <c r="B177" s="1" t="str">
        <f t="shared" si="19"/>
        <v>3828 B&amp;I NATL ASSOC INS COMM</v>
      </c>
      <c r="C177" s="30">
        <f aca="true" t="shared" si="20" ref="C177:C182">J704</f>
        <v>0</v>
      </c>
      <c r="D177" s="3"/>
      <c r="E177" s="3"/>
      <c r="F177" s="46"/>
      <c r="G177" s="3"/>
      <c r="H177" s="3"/>
      <c r="I177" s="3"/>
      <c r="J177" s="3"/>
      <c r="K177" s="3"/>
      <c r="L177" s="3"/>
      <c r="M177" s="3"/>
      <c r="N177" s="5"/>
      <c r="O177" s="5"/>
      <c r="P177" s="5"/>
      <c r="Q177" s="3"/>
      <c r="R177" s="3"/>
      <c r="S177" s="46"/>
      <c r="T177" s="3"/>
      <c r="U177" s="3"/>
      <c r="V177" s="3"/>
      <c r="W177" s="3"/>
      <c r="X177" s="3"/>
      <c r="Y177" s="3"/>
    </row>
    <row r="178" spans="1:25" ht="10.5">
      <c r="A178" s="1">
        <f t="shared" si="19"/>
        <v>130</v>
      </c>
      <c r="B178" s="1" t="str">
        <f t="shared" si="19"/>
        <v>3833 B&amp;I INS COST STABILIZAITON</v>
      </c>
      <c r="C178" s="30">
        <f t="shared" si="20"/>
        <v>0</v>
      </c>
      <c r="D178" s="3"/>
      <c r="E178" s="3"/>
      <c r="F178" s="46"/>
      <c r="G178" s="3"/>
      <c r="H178" s="3"/>
      <c r="I178" s="3"/>
      <c r="J178" s="3"/>
      <c r="K178" s="3"/>
      <c r="L178" s="3"/>
      <c r="M178" s="3"/>
      <c r="N178" s="5"/>
      <c r="O178" s="5"/>
      <c r="P178" s="5"/>
      <c r="Q178" s="3"/>
      <c r="R178" s="3"/>
      <c r="S178" s="46"/>
      <c r="T178" s="3"/>
      <c r="U178" s="3"/>
      <c r="V178" s="3"/>
      <c r="W178" s="3"/>
      <c r="X178" s="3"/>
      <c r="Y178" s="3"/>
    </row>
    <row r="179" spans="1:25" ht="10.5">
      <c r="A179" s="1">
        <f t="shared" si="19"/>
        <v>131</v>
      </c>
      <c r="B179" s="1" t="str">
        <f t="shared" si="19"/>
        <v>3835 BOARD OF FINANCE</v>
      </c>
      <c r="C179" s="30">
        <f t="shared" si="20"/>
        <v>372326</v>
      </c>
      <c r="D179" s="3"/>
      <c r="E179" s="3"/>
      <c r="F179" s="46"/>
      <c r="G179" s="3"/>
      <c r="H179" s="3"/>
      <c r="I179" s="3"/>
      <c r="J179" s="3"/>
      <c r="K179" s="3"/>
      <c r="L179" s="3"/>
      <c r="M179" s="3"/>
      <c r="N179" s="5"/>
      <c r="O179" s="5"/>
      <c r="P179" s="3"/>
      <c r="Q179" s="3"/>
      <c r="R179" s="3"/>
      <c r="S179" s="46"/>
      <c r="T179" s="3"/>
      <c r="U179" s="3"/>
      <c r="V179" s="3"/>
      <c r="W179" s="3"/>
      <c r="X179" s="3"/>
      <c r="Y179" s="3"/>
    </row>
    <row r="180" spans="1:25" ht="10.5">
      <c r="A180" s="1">
        <f t="shared" si="19"/>
        <v>132</v>
      </c>
      <c r="B180" s="1" t="str">
        <f t="shared" si="19"/>
        <v>3841 B&amp;I HOUSING DIV</v>
      </c>
      <c r="C180" s="30">
        <f t="shared" si="20"/>
        <v>41004</v>
      </c>
      <c r="D180" s="3"/>
      <c r="E180" s="3"/>
      <c r="F180" s="46"/>
      <c r="G180" s="3"/>
      <c r="H180" s="3"/>
      <c r="I180" s="3"/>
      <c r="J180" s="3"/>
      <c r="K180" s="3"/>
      <c r="L180" s="3"/>
      <c r="M180" s="3"/>
      <c r="N180" s="5"/>
      <c r="O180" s="5"/>
      <c r="P180" s="3"/>
      <c r="Q180" s="3"/>
      <c r="R180" s="3"/>
      <c r="S180" s="46"/>
      <c r="T180" s="3"/>
      <c r="U180" s="3"/>
      <c r="V180" s="3"/>
      <c r="W180" s="3"/>
      <c r="X180" s="3"/>
      <c r="Y180" s="3"/>
    </row>
    <row r="181" spans="1:25" ht="10.5">
      <c r="A181" s="1">
        <f t="shared" si="19"/>
        <v>133</v>
      </c>
      <c r="B181" s="1" t="str">
        <f t="shared" si="19"/>
        <v>3900 LABOR COMM</v>
      </c>
      <c r="C181" s="30">
        <f t="shared" si="20"/>
        <v>50584</v>
      </c>
      <c r="D181" s="3"/>
      <c r="E181" s="3"/>
      <c r="F181" s="46"/>
      <c r="G181" s="3"/>
      <c r="H181" s="3"/>
      <c r="I181" s="3"/>
      <c r="J181" s="3"/>
      <c r="K181" s="3"/>
      <c r="L181" s="3"/>
      <c r="M181" s="3"/>
      <c r="N181" s="5"/>
      <c r="O181" s="5"/>
      <c r="P181" s="3"/>
      <c r="Q181" s="3"/>
      <c r="R181" s="3"/>
      <c r="S181" s="46"/>
      <c r="T181" s="3"/>
      <c r="U181" s="3"/>
      <c r="V181" s="3"/>
      <c r="W181" s="3"/>
      <c r="X181" s="3"/>
      <c r="Y181" s="3"/>
    </row>
    <row r="182" spans="1:25" ht="10.5">
      <c r="A182" s="1">
        <f t="shared" si="19"/>
        <v>134</v>
      </c>
      <c r="B182" s="1" t="str">
        <f t="shared" si="19"/>
        <v>3910 B&amp;I MORTGAGE LENDING</v>
      </c>
      <c r="C182" s="30">
        <f t="shared" si="20"/>
        <v>255024</v>
      </c>
      <c r="D182" s="3"/>
      <c r="E182" s="3"/>
      <c r="F182" s="46"/>
      <c r="G182" s="3"/>
      <c r="H182" s="3"/>
      <c r="I182" s="3"/>
      <c r="J182" s="3"/>
      <c r="K182" s="3"/>
      <c r="L182" s="3"/>
      <c r="M182" s="3"/>
      <c r="N182" s="5"/>
      <c r="O182" s="5"/>
      <c r="P182" s="3"/>
      <c r="Q182" s="3"/>
      <c r="R182" s="3"/>
      <c r="S182" s="46"/>
      <c r="T182" s="3"/>
      <c r="U182" s="3"/>
      <c r="V182" s="3"/>
      <c r="W182" s="3"/>
      <c r="X182" s="3"/>
      <c r="Y182" s="3"/>
    </row>
    <row r="183" spans="1:25" ht="10.5">
      <c r="A183" s="1">
        <f aca="true" t="shared" si="21" ref="A183:B191">A710</f>
        <v>135</v>
      </c>
      <c r="B183" s="1" t="str">
        <f t="shared" si="21"/>
        <v>3920 PUBLIC UTILITIES COMM</v>
      </c>
      <c r="C183" s="30">
        <f aca="true" t="shared" si="22" ref="C183:C198">J710</f>
        <v>0</v>
      </c>
      <c r="D183" s="3"/>
      <c r="E183" s="3"/>
      <c r="F183" s="46"/>
      <c r="G183" s="3"/>
      <c r="H183" s="3"/>
      <c r="I183" s="3"/>
      <c r="J183" s="3"/>
      <c r="K183" s="3"/>
      <c r="L183" s="3"/>
      <c r="M183" s="3"/>
      <c r="N183" s="5"/>
      <c r="O183" s="5"/>
      <c r="P183" s="3"/>
      <c r="Q183" s="3"/>
      <c r="R183" s="3"/>
      <c r="S183" s="46"/>
      <c r="T183" s="3"/>
      <c r="U183" s="3"/>
      <c r="V183" s="3"/>
      <c r="W183" s="3"/>
      <c r="X183" s="3"/>
      <c r="Y183" s="3"/>
    </row>
    <row r="184" spans="1:25" ht="10.5">
      <c r="A184" s="1">
        <f t="shared" si="21"/>
        <v>136</v>
      </c>
      <c r="B184" s="1" t="str">
        <f t="shared" si="21"/>
        <v>3922 B&amp;I TRANSPORTATION SERV</v>
      </c>
      <c r="C184" s="30">
        <f t="shared" si="22"/>
        <v>418641</v>
      </c>
      <c r="D184" s="3"/>
      <c r="E184" s="3"/>
      <c r="F184" s="46"/>
      <c r="G184" s="3"/>
      <c r="H184" s="3"/>
      <c r="I184" s="3"/>
      <c r="J184" s="3"/>
      <c r="K184" s="3"/>
      <c r="L184" s="3"/>
      <c r="M184" s="3"/>
      <c r="N184" s="5"/>
      <c r="O184" s="5"/>
      <c r="P184" s="3"/>
      <c r="Q184" s="3"/>
      <c r="R184" s="3"/>
      <c r="S184" s="46"/>
      <c r="T184" s="3"/>
      <c r="U184" s="3"/>
      <c r="V184" s="3"/>
      <c r="W184" s="3"/>
      <c r="X184" s="3"/>
      <c r="Y184" s="3"/>
    </row>
    <row r="185" spans="1:25" ht="10.5">
      <c r="A185" s="1">
        <f t="shared" si="21"/>
        <v>137</v>
      </c>
      <c r="B185" s="1" t="str">
        <f t="shared" si="21"/>
        <v>3952 B&amp;I ATHLETIC COMM</v>
      </c>
      <c r="C185" s="30">
        <f t="shared" si="22"/>
        <v>-245</v>
      </c>
      <c r="D185" s="3"/>
      <c r="E185" s="3"/>
      <c r="F185" s="46"/>
      <c r="G185" s="3"/>
      <c r="H185" s="3"/>
      <c r="I185" s="3"/>
      <c r="J185" s="3"/>
      <c r="K185" s="3"/>
      <c r="L185" s="3"/>
      <c r="M185" s="3"/>
      <c r="N185" s="5"/>
      <c r="O185" s="5"/>
      <c r="P185" s="3"/>
      <c r="Q185" s="3"/>
      <c r="R185" s="3"/>
      <c r="S185" s="46"/>
      <c r="T185" s="3"/>
      <c r="U185" s="3"/>
      <c r="V185" s="3"/>
      <c r="W185" s="3"/>
      <c r="X185" s="3"/>
      <c r="Y185" s="3"/>
    </row>
    <row r="186" spans="1:25" ht="10.5">
      <c r="A186" s="1">
        <f t="shared" si="21"/>
        <v>138</v>
      </c>
      <c r="B186" s="1" t="str">
        <f t="shared" si="21"/>
        <v>4061 GAMING CONTROL BD</v>
      </c>
      <c r="C186" s="30">
        <f t="shared" si="22"/>
        <v>681986</v>
      </c>
      <c r="D186" s="3"/>
      <c r="E186" s="3"/>
      <c r="F186" s="46"/>
      <c r="G186" s="3"/>
      <c r="H186" s="3"/>
      <c r="I186" s="3"/>
      <c r="J186" s="3"/>
      <c r="K186" s="3"/>
      <c r="L186" s="3"/>
      <c r="M186" s="3"/>
      <c r="N186" s="5"/>
      <c r="O186" s="5"/>
      <c r="P186" s="3"/>
      <c r="Q186" s="3"/>
      <c r="R186" s="3"/>
      <c r="S186" s="46"/>
      <c r="T186" s="3"/>
      <c r="U186" s="3"/>
      <c r="V186" s="3"/>
      <c r="W186" s="3"/>
      <c r="X186" s="3"/>
      <c r="Y186" s="3"/>
    </row>
    <row r="187" spans="1:25" ht="10.5">
      <c r="A187" s="1">
        <f t="shared" si="21"/>
        <v>139</v>
      </c>
      <c r="B187" s="1" t="str">
        <f t="shared" si="21"/>
        <v>4067 NV GAMING COMM</v>
      </c>
      <c r="C187" s="30">
        <f t="shared" si="22"/>
        <v>-13285</v>
      </c>
      <c r="D187" s="3"/>
      <c r="E187" s="3"/>
      <c r="F187" s="46"/>
      <c r="G187" s="3"/>
      <c r="H187" s="3"/>
      <c r="I187" s="3"/>
      <c r="J187" s="3"/>
      <c r="K187" s="3"/>
      <c r="L187" s="3"/>
      <c r="M187" s="3"/>
      <c r="N187" s="5"/>
      <c r="O187" s="5"/>
      <c r="P187" s="3"/>
      <c r="Q187" s="3"/>
      <c r="R187" s="3"/>
      <c r="S187" s="46"/>
      <c r="T187" s="3"/>
      <c r="U187" s="3"/>
      <c r="V187" s="3"/>
      <c r="W187" s="3"/>
      <c r="X187" s="3"/>
      <c r="Y187" s="3"/>
    </row>
    <row r="188" spans="1:25" ht="10.5">
      <c r="A188" s="1">
        <f t="shared" si="21"/>
        <v>140</v>
      </c>
      <c r="B188" s="1" t="str">
        <f t="shared" si="21"/>
        <v>4101 NV NATURAL HERITAGE</v>
      </c>
      <c r="C188" s="30">
        <f t="shared" si="22"/>
        <v>0</v>
      </c>
      <c r="D188" s="3"/>
      <c r="E188" s="3"/>
      <c r="F188" s="46"/>
      <c r="G188" s="3"/>
      <c r="H188" s="3"/>
      <c r="I188" s="3"/>
      <c r="J188" s="3"/>
      <c r="K188" s="3"/>
      <c r="L188" s="3"/>
      <c r="M188" s="3"/>
      <c r="N188" s="5"/>
      <c r="O188" s="5"/>
      <c r="P188" s="3"/>
      <c r="Q188" s="3"/>
      <c r="R188" s="3"/>
      <c r="S188" s="46"/>
      <c r="T188" s="3"/>
      <c r="U188" s="3"/>
      <c r="V188" s="3"/>
      <c r="W188" s="3"/>
      <c r="X188" s="3"/>
      <c r="Y188" s="3"/>
    </row>
    <row r="189" spans="1:25" ht="10.5">
      <c r="A189" s="1">
        <f t="shared" si="21"/>
        <v>141</v>
      </c>
      <c r="B189" s="1" t="str">
        <f t="shared" si="21"/>
        <v>4130 TAXI AUTHORITY</v>
      </c>
      <c r="C189" s="30">
        <f t="shared" si="22"/>
        <v>355941</v>
      </c>
      <c r="D189" s="3"/>
      <c r="E189" s="3"/>
      <c r="F189" s="46"/>
      <c r="G189" s="3"/>
      <c r="H189" s="3"/>
      <c r="I189" s="3"/>
      <c r="J189" s="3"/>
      <c r="K189" s="3"/>
      <c r="L189" s="3"/>
      <c r="M189" s="3"/>
      <c r="N189" s="5"/>
      <c r="O189" s="5"/>
      <c r="P189" s="3"/>
      <c r="Q189" s="3"/>
      <c r="R189" s="3"/>
      <c r="S189" s="46"/>
      <c r="T189" s="3"/>
      <c r="U189" s="3"/>
      <c r="V189" s="3"/>
      <c r="W189" s="3"/>
      <c r="X189" s="3"/>
      <c r="Y189" s="3"/>
    </row>
    <row r="190" spans="1:25" ht="10.5">
      <c r="A190" s="1">
        <f t="shared" si="21"/>
        <v>142</v>
      </c>
      <c r="B190" s="1" t="str">
        <f t="shared" si="21"/>
        <v>4149 ENVIRONMENTAL COMM</v>
      </c>
      <c r="C190" s="30">
        <f t="shared" si="22"/>
        <v>48587</v>
      </c>
      <c r="D190" s="3"/>
      <c r="E190" s="3"/>
      <c r="F190" s="46"/>
      <c r="G190" s="3"/>
      <c r="H190" s="3"/>
      <c r="I190" s="3"/>
      <c r="J190" s="3"/>
      <c r="K190" s="3"/>
      <c r="L190" s="3"/>
      <c r="M190" s="3"/>
      <c r="N190" s="5"/>
      <c r="O190" s="5"/>
      <c r="P190" s="3"/>
      <c r="Q190" s="3"/>
      <c r="R190" s="3"/>
      <c r="S190" s="46"/>
      <c r="T190" s="3"/>
      <c r="U190" s="3"/>
      <c r="V190" s="3"/>
      <c r="W190" s="3"/>
      <c r="X190" s="3"/>
      <c r="Y190" s="3"/>
    </row>
    <row r="191" spans="1:25" ht="10.5">
      <c r="A191" s="1">
        <f t="shared" si="21"/>
        <v>143</v>
      </c>
      <c r="B191" s="1" t="str">
        <f t="shared" si="21"/>
        <v>4150 DCNR CONS NAT RES ADMIN</v>
      </c>
      <c r="C191" s="30">
        <f t="shared" si="22"/>
        <v>59</v>
      </c>
      <c r="D191" s="3"/>
      <c r="E191" s="3"/>
      <c r="F191" s="46"/>
      <c r="G191" s="3"/>
      <c r="H191" s="3"/>
      <c r="I191" s="3"/>
      <c r="J191" s="3"/>
      <c r="K191" s="3"/>
      <c r="L191" s="3"/>
      <c r="M191" s="3"/>
      <c r="N191" s="5"/>
      <c r="O191" s="5"/>
      <c r="P191" s="3"/>
      <c r="Q191" s="3"/>
      <c r="R191" s="3"/>
      <c r="S191" s="46"/>
      <c r="T191" s="3"/>
      <c r="U191" s="3"/>
      <c r="V191" s="3"/>
      <c r="W191" s="3"/>
      <c r="X191" s="3"/>
      <c r="Y191" s="3"/>
    </row>
    <row r="192" spans="1:25" ht="10.5">
      <c r="A192" s="1">
        <f aca="true" t="shared" si="23" ref="A192:B198">A719</f>
        <v>144</v>
      </c>
      <c r="B192" s="1" t="str">
        <f t="shared" si="23"/>
        <v>4151 DCNR CONSERVATION DIST</v>
      </c>
      <c r="C192" s="30">
        <f t="shared" si="22"/>
        <v>0</v>
      </c>
      <c r="D192" s="3"/>
      <c r="E192" s="3"/>
      <c r="F192" s="46"/>
      <c r="G192" s="3"/>
      <c r="H192" s="3"/>
      <c r="I192" s="3"/>
      <c r="J192" s="3"/>
      <c r="K192" s="3"/>
      <c r="L192" s="3"/>
      <c r="M192" s="3"/>
      <c r="N192" s="5"/>
      <c r="O192" s="5"/>
      <c r="P192" s="3"/>
      <c r="Q192" s="3"/>
      <c r="R192" s="3"/>
      <c r="S192" s="46"/>
      <c r="T192" s="3"/>
      <c r="U192" s="3"/>
      <c r="V192" s="3"/>
      <c r="W192" s="3"/>
      <c r="X192" s="3"/>
      <c r="Y192" s="3"/>
    </row>
    <row r="193" spans="1:25" ht="10.5">
      <c r="A193" s="1">
        <f t="shared" si="23"/>
        <v>145</v>
      </c>
      <c r="B193" s="1" t="str">
        <f t="shared" si="23"/>
        <v>4156 COMM PRESVTN WILD HORSES</v>
      </c>
      <c r="C193" s="30">
        <f t="shared" si="22"/>
        <v>-69</v>
      </c>
      <c r="D193" s="3"/>
      <c r="E193" s="3"/>
      <c r="F193" s="46"/>
      <c r="G193" s="3"/>
      <c r="H193" s="3"/>
      <c r="I193" s="3"/>
      <c r="J193" s="3"/>
      <c r="K193" s="3"/>
      <c r="L193" s="3"/>
      <c r="M193" s="3"/>
      <c r="N193" s="5"/>
      <c r="O193" s="5"/>
      <c r="P193" s="3"/>
      <c r="Q193" s="3"/>
      <c r="R193" s="3"/>
      <c r="S193" s="46"/>
      <c r="T193" s="3"/>
      <c r="U193" s="3"/>
      <c r="V193" s="3"/>
      <c r="W193" s="3"/>
      <c r="X193" s="3"/>
      <c r="Y193" s="3"/>
    </row>
    <row r="194" spans="1:25" ht="10.5">
      <c r="A194" s="1">
        <f t="shared" si="23"/>
        <v>146</v>
      </c>
      <c r="B194" s="1" t="str">
        <f t="shared" si="23"/>
        <v>4162 DCNR PARKS DIV</v>
      </c>
      <c r="C194" s="30">
        <f t="shared" si="22"/>
        <v>56932</v>
      </c>
      <c r="D194" s="3"/>
      <c r="E194" s="3"/>
      <c r="F194" s="46"/>
      <c r="G194" s="3"/>
      <c r="H194" s="3"/>
      <c r="I194" s="3"/>
      <c r="J194" s="3"/>
      <c r="K194" s="3"/>
      <c r="L194" s="3"/>
      <c r="M194" s="3"/>
      <c r="N194" s="5"/>
      <c r="O194" s="5"/>
      <c r="P194" s="3"/>
      <c r="Q194" s="3"/>
      <c r="R194" s="3"/>
      <c r="S194" s="46"/>
      <c r="T194" s="3"/>
      <c r="U194" s="3"/>
      <c r="V194" s="3"/>
      <c r="W194" s="3"/>
      <c r="X194" s="3"/>
      <c r="Y194" s="3"/>
    </row>
    <row r="195" spans="1:25" ht="10.5">
      <c r="A195" s="1">
        <f t="shared" si="23"/>
        <v>147</v>
      </c>
      <c r="B195" s="1" t="str">
        <f t="shared" si="23"/>
        <v>4171 DCNR WATER RES DIV</v>
      </c>
      <c r="C195" s="30">
        <f t="shared" si="22"/>
        <v>479286</v>
      </c>
      <c r="D195" s="3"/>
      <c r="E195" s="3"/>
      <c r="F195" s="46"/>
      <c r="G195" s="3"/>
      <c r="H195" s="3"/>
      <c r="I195" s="3"/>
      <c r="J195" s="3"/>
      <c r="K195" s="3"/>
      <c r="L195" s="3"/>
      <c r="M195" s="3"/>
      <c r="N195" s="5"/>
      <c r="O195" s="5"/>
      <c r="P195" s="3"/>
      <c r="Q195" s="3"/>
      <c r="R195" s="3"/>
      <c r="S195" s="46"/>
      <c r="T195" s="3"/>
      <c r="U195" s="3"/>
      <c r="V195" s="3"/>
      <c r="W195" s="3"/>
      <c r="X195" s="3"/>
      <c r="Y195" s="3"/>
    </row>
    <row r="196" spans="1:25" ht="10.5">
      <c r="A196" s="1">
        <f t="shared" si="23"/>
        <v>148</v>
      </c>
      <c r="B196" s="1" t="str">
        <f t="shared" si="23"/>
        <v>4173 DCNR STATE LANDS</v>
      </c>
      <c r="C196" s="30">
        <f t="shared" si="22"/>
        <v>162423</v>
      </c>
      <c r="D196" s="3"/>
      <c r="E196" s="3"/>
      <c r="F196" s="46"/>
      <c r="G196" s="3"/>
      <c r="H196" s="3"/>
      <c r="I196" s="3"/>
      <c r="J196" s="3"/>
      <c r="K196" s="3"/>
      <c r="L196" s="3"/>
      <c r="M196" s="3"/>
      <c r="N196" s="5"/>
      <c r="O196" s="5"/>
      <c r="P196" s="3"/>
      <c r="Q196" s="3"/>
      <c r="R196" s="3"/>
      <c r="S196" s="46"/>
      <c r="T196" s="3"/>
      <c r="U196" s="3"/>
      <c r="V196" s="3"/>
      <c r="W196" s="3"/>
      <c r="X196" s="3"/>
      <c r="Y196" s="3"/>
    </row>
    <row r="197" spans="1:25" ht="10.5">
      <c r="A197" s="1">
        <f t="shared" si="23"/>
        <v>149</v>
      </c>
      <c r="B197" s="1" t="str">
        <f t="shared" si="23"/>
        <v>4195 DCNR FORESTRY DIV</v>
      </c>
      <c r="C197" s="30">
        <f t="shared" si="22"/>
        <v>61785</v>
      </c>
      <c r="D197" s="3"/>
      <c r="E197" s="3"/>
      <c r="F197" s="46"/>
      <c r="G197" s="3"/>
      <c r="H197" s="3"/>
      <c r="I197" s="3"/>
      <c r="J197" s="3"/>
      <c r="K197" s="3"/>
      <c r="L197" s="3"/>
      <c r="M197" s="3"/>
      <c r="N197" s="5"/>
      <c r="O197" s="5"/>
      <c r="P197" s="3"/>
      <c r="Q197" s="3"/>
      <c r="R197" s="3"/>
      <c r="S197" s="46"/>
      <c r="T197" s="3"/>
      <c r="U197" s="3"/>
      <c r="V197" s="3"/>
      <c r="W197" s="3"/>
      <c r="X197" s="3"/>
      <c r="Y197" s="3"/>
    </row>
    <row r="198" spans="1:25" ht="10.5">
      <c r="A198" s="1">
        <f t="shared" si="23"/>
        <v>150</v>
      </c>
      <c r="B198" s="1" t="str">
        <f t="shared" si="23"/>
        <v>4196 FOREST FIRE SUPPRESS</v>
      </c>
      <c r="C198" s="30">
        <f t="shared" si="22"/>
        <v>0</v>
      </c>
      <c r="D198" s="3"/>
      <c r="E198" s="3"/>
      <c r="F198" s="46"/>
      <c r="G198" s="3"/>
      <c r="H198" s="3"/>
      <c r="I198" s="3"/>
      <c r="J198" s="3"/>
      <c r="K198" s="3"/>
      <c r="L198" s="3"/>
      <c r="M198" s="3"/>
      <c r="N198" s="5"/>
      <c r="O198" s="5"/>
      <c r="P198" s="3"/>
      <c r="Q198" s="3"/>
      <c r="R198" s="3"/>
      <c r="S198" s="46"/>
      <c r="T198" s="3"/>
      <c r="U198" s="3"/>
      <c r="V198" s="3"/>
      <c r="W198" s="3"/>
      <c r="X198" s="3"/>
      <c r="Y198" s="3"/>
    </row>
    <row r="199" spans="1:25" ht="10.5">
      <c r="A199" s="1">
        <f>A726</f>
        <v>151</v>
      </c>
      <c r="B199" s="1" t="str">
        <f>B726</f>
        <v>4204 DCNR TAHOE REG PLANNING</v>
      </c>
      <c r="C199" s="30">
        <f aca="true" t="shared" si="24" ref="C199:C204">J726</f>
        <v>27951</v>
      </c>
      <c r="D199" s="3"/>
      <c r="E199" s="3"/>
      <c r="F199" s="46"/>
      <c r="G199" s="3"/>
      <c r="H199" s="3"/>
      <c r="I199" s="3"/>
      <c r="J199" s="3"/>
      <c r="K199" s="3"/>
      <c r="L199" s="3"/>
      <c r="M199" s="3"/>
      <c r="N199" s="5"/>
      <c r="O199" s="5"/>
      <c r="P199" s="3"/>
      <c r="Q199" s="3"/>
      <c r="R199" s="3"/>
      <c r="S199" s="46"/>
      <c r="T199" s="3"/>
      <c r="U199" s="3"/>
      <c r="V199" s="3"/>
      <c r="W199" s="3"/>
      <c r="X199" s="3"/>
      <c r="Y199" s="3"/>
    </row>
    <row r="200" spans="1:25" ht="10.5">
      <c r="A200" s="1">
        <f>A727</f>
        <v>152</v>
      </c>
      <c r="B200" s="1" t="str">
        <f>B727</f>
        <v>4205 HISTORIC PRESERVATION</v>
      </c>
      <c r="C200" s="30">
        <f t="shared" si="24"/>
        <v>-207</v>
      </c>
      <c r="D200" s="3"/>
      <c r="E200" s="3"/>
      <c r="F200" s="46"/>
      <c r="G200" s="3"/>
      <c r="H200" s="3"/>
      <c r="I200" s="3"/>
      <c r="J200" s="3"/>
      <c r="K200" s="3"/>
      <c r="L200" s="3"/>
      <c r="M200" s="3"/>
      <c r="N200" s="5"/>
      <c r="O200" s="5"/>
      <c r="P200" s="3"/>
      <c r="Q200" s="3"/>
      <c r="R200" s="3"/>
      <c r="S200" s="46"/>
      <c r="T200" s="3"/>
      <c r="U200" s="3"/>
      <c r="V200" s="3"/>
      <c r="W200" s="3"/>
      <c r="X200" s="3"/>
      <c r="Y200" s="3"/>
    </row>
    <row r="201" spans="1:25" ht="10.5">
      <c r="A201" s="1">
        <f aca="true" t="shared" si="25" ref="A201:B204">A728</f>
        <v>153</v>
      </c>
      <c r="B201" s="1" t="str">
        <f t="shared" si="25"/>
        <v>4219 COMM ON MINERAL RESOURCES</v>
      </c>
      <c r="C201" s="30">
        <f t="shared" si="24"/>
        <v>31594</v>
      </c>
      <c r="D201" s="3"/>
      <c r="E201" s="3"/>
      <c r="F201" s="46"/>
      <c r="G201" s="3"/>
      <c r="H201" s="3"/>
      <c r="I201" s="3"/>
      <c r="J201" s="3"/>
      <c r="K201" s="3"/>
      <c r="L201" s="3"/>
      <c r="M201" s="3"/>
      <c r="N201" s="5"/>
      <c r="O201" s="5"/>
      <c r="P201" s="3"/>
      <c r="Q201" s="3"/>
      <c r="R201" s="3"/>
      <c r="S201" s="46"/>
      <c r="T201" s="3"/>
      <c r="U201" s="3"/>
      <c r="V201" s="3"/>
      <c r="W201" s="3"/>
      <c r="X201" s="3"/>
      <c r="Y201" s="3"/>
    </row>
    <row r="202" spans="1:25" ht="10.5">
      <c r="A202" s="1">
        <f t="shared" si="25"/>
        <v>154</v>
      </c>
      <c r="B202" s="1" t="str">
        <f t="shared" si="25"/>
        <v>4227 FORESTRY INTER-GOVT</v>
      </c>
      <c r="C202" s="30">
        <f t="shared" si="24"/>
        <v>0</v>
      </c>
      <c r="D202" s="3"/>
      <c r="E202" s="3"/>
      <c r="F202" s="46"/>
      <c r="G202" s="3"/>
      <c r="H202" s="3"/>
      <c r="I202" s="3"/>
      <c r="J202" s="3"/>
      <c r="K202" s="3"/>
      <c r="L202" s="3"/>
      <c r="M202" s="3"/>
      <c r="N202" s="5"/>
      <c r="O202" s="5"/>
      <c r="P202" s="3"/>
      <c r="Q202" s="3"/>
      <c r="R202" s="3"/>
      <c r="S202" s="46"/>
      <c r="T202" s="3"/>
      <c r="U202" s="3"/>
      <c r="V202" s="3"/>
      <c r="W202" s="3"/>
      <c r="X202" s="3"/>
      <c r="Y202" s="3"/>
    </row>
    <row r="203" spans="1:25" ht="10.5">
      <c r="A203" s="1">
        <f t="shared" si="25"/>
        <v>155</v>
      </c>
      <c r="B203" s="1" t="str">
        <f t="shared" si="25"/>
        <v>4235 FORESTRY NURSERIES</v>
      </c>
      <c r="C203" s="30">
        <f t="shared" si="24"/>
        <v>0</v>
      </c>
      <c r="D203" s="3"/>
      <c r="E203" s="3"/>
      <c r="F203" s="46"/>
      <c r="G203" s="3"/>
      <c r="H203" s="3"/>
      <c r="I203" s="3"/>
      <c r="J203" s="3"/>
      <c r="K203" s="3"/>
      <c r="L203" s="3"/>
      <c r="M203" s="3"/>
      <c r="N203" s="5"/>
      <c r="O203" s="5"/>
      <c r="P203" s="3"/>
      <c r="Q203" s="3"/>
      <c r="R203" s="3"/>
      <c r="S203" s="46"/>
      <c r="T203" s="3"/>
      <c r="U203" s="3"/>
      <c r="V203" s="3"/>
      <c r="W203" s="3"/>
      <c r="X203" s="3"/>
      <c r="Y203" s="3"/>
    </row>
    <row r="204" spans="1:25" ht="10.5">
      <c r="A204" s="1">
        <f t="shared" si="25"/>
        <v>156</v>
      </c>
      <c r="B204" s="1" t="str">
        <f t="shared" si="25"/>
        <v>4452 WILDLIFE DEPT</v>
      </c>
      <c r="C204" s="30">
        <f t="shared" si="24"/>
        <v>107237</v>
      </c>
      <c r="D204" s="3"/>
      <c r="E204" s="3"/>
      <c r="F204" s="46"/>
      <c r="G204" s="3"/>
      <c r="H204" s="3"/>
      <c r="I204" s="3"/>
      <c r="J204" s="3"/>
      <c r="K204" s="3"/>
      <c r="L204" s="3"/>
      <c r="M204" s="3"/>
      <c r="N204" s="5"/>
      <c r="O204" s="5"/>
      <c r="P204" s="3"/>
      <c r="Q204" s="3"/>
      <c r="R204" s="3"/>
      <c r="S204" s="46"/>
      <c r="T204" s="3"/>
      <c r="U204" s="3"/>
      <c r="V204" s="3"/>
      <c r="W204" s="3"/>
      <c r="X204" s="3"/>
      <c r="Y204" s="3"/>
    </row>
    <row r="205" spans="3:25" ht="10.5">
      <c r="C205" s="30"/>
      <c r="D205" s="3"/>
      <c r="E205" s="3"/>
      <c r="F205" s="46"/>
      <c r="G205" s="3"/>
      <c r="H205" s="3"/>
      <c r="I205" s="3"/>
      <c r="J205" s="3"/>
      <c r="K205" s="3"/>
      <c r="L205" s="3"/>
      <c r="M205" s="3"/>
      <c r="N205" s="5"/>
      <c r="O205" s="5"/>
      <c r="P205" s="3"/>
      <c r="Q205" s="3"/>
      <c r="R205" s="3"/>
      <c r="S205" s="46"/>
      <c r="T205" s="3"/>
      <c r="U205" s="3"/>
      <c r="V205" s="3"/>
      <c r="W205" s="3"/>
      <c r="X205" s="3"/>
      <c r="Y205" s="3"/>
    </row>
    <row r="206" spans="1:22" ht="10.5">
      <c r="A206" s="2" t="s">
        <v>27</v>
      </c>
      <c r="B206" s="3"/>
      <c r="C206" s="3"/>
      <c r="D206" s="3"/>
      <c r="E206" s="3"/>
      <c r="F206" s="100" t="s">
        <v>66</v>
      </c>
      <c r="G206" s="100"/>
      <c r="H206" s="100"/>
      <c r="I206" s="100"/>
      <c r="J206" s="100"/>
      <c r="K206" s="100"/>
      <c r="L206" s="100"/>
      <c r="M206" s="3"/>
      <c r="N206" s="3"/>
      <c r="O206" s="3"/>
      <c r="P206" s="3"/>
      <c r="Q206" s="3"/>
      <c r="R206" s="3"/>
      <c r="S206" s="3"/>
      <c r="T206" s="3"/>
      <c r="U206" s="3"/>
      <c r="V206" s="3"/>
    </row>
    <row r="207" spans="1:22" ht="42">
      <c r="A207" s="5" t="s">
        <v>25</v>
      </c>
      <c r="B207" s="26" t="s">
        <v>163</v>
      </c>
      <c r="C207" s="26" t="s">
        <v>270</v>
      </c>
      <c r="D207" s="3"/>
      <c r="E207" s="3"/>
      <c r="F207" s="3"/>
      <c r="G207" s="3"/>
      <c r="H207" s="3"/>
      <c r="I207" s="3"/>
      <c r="J207" s="3"/>
      <c r="K207" s="3"/>
      <c r="L207" s="3"/>
      <c r="M207" s="3"/>
      <c r="N207" s="3"/>
      <c r="O207" s="3"/>
      <c r="P207" s="3"/>
      <c r="Q207" s="3"/>
      <c r="R207" s="3"/>
      <c r="S207" s="3"/>
      <c r="T207" s="3"/>
      <c r="U207" s="3"/>
      <c r="V207" s="3"/>
    </row>
    <row r="208" spans="3:25" ht="10.5">
      <c r="C208" s="30"/>
      <c r="D208" s="3"/>
      <c r="E208" s="3"/>
      <c r="F208" s="46"/>
      <c r="G208" s="3"/>
      <c r="H208" s="3"/>
      <c r="I208" s="3"/>
      <c r="J208" s="3"/>
      <c r="K208" s="3"/>
      <c r="L208" s="3"/>
      <c r="M208" s="3"/>
      <c r="N208" s="5"/>
      <c r="O208" s="5"/>
      <c r="P208" s="3"/>
      <c r="Q208" s="3"/>
      <c r="R208" s="3"/>
      <c r="S208" s="46"/>
      <c r="T208" s="3"/>
      <c r="U208" s="3"/>
      <c r="V208" s="3"/>
      <c r="W208" s="3"/>
      <c r="X208" s="3"/>
      <c r="Y208" s="3"/>
    </row>
    <row r="209" spans="1:25" ht="10.5">
      <c r="A209" s="1">
        <f aca="true" t="shared" si="26" ref="A209:B212">A737</f>
        <v>157</v>
      </c>
      <c r="B209" s="1" t="str">
        <f t="shared" si="26"/>
        <v>4470 B&amp;I DAIRY COMM</v>
      </c>
      <c r="C209" s="30">
        <f>J737</f>
        <v>-737</v>
      </c>
      <c r="D209" s="3"/>
      <c r="E209" s="3"/>
      <c r="F209" s="46"/>
      <c r="G209" s="3"/>
      <c r="H209" s="3"/>
      <c r="I209" s="3"/>
      <c r="J209" s="3"/>
      <c r="K209" s="3"/>
      <c r="L209" s="3"/>
      <c r="M209" s="3"/>
      <c r="N209" s="5"/>
      <c r="O209" s="5"/>
      <c r="P209" s="3"/>
      <c r="Q209" s="3"/>
      <c r="R209" s="3"/>
      <c r="S209" s="46"/>
      <c r="T209" s="3"/>
      <c r="U209" s="3"/>
      <c r="V209" s="3"/>
      <c r="W209" s="3"/>
      <c r="X209" s="3"/>
      <c r="Y209" s="3"/>
    </row>
    <row r="210" spans="1:25" ht="10.5">
      <c r="A210" s="1">
        <f t="shared" si="26"/>
        <v>158</v>
      </c>
      <c r="B210" s="1" t="str">
        <f t="shared" si="26"/>
        <v>4490 COLORADO RIVER COMM</v>
      </c>
      <c r="C210" s="30">
        <f>J738</f>
        <v>377330</v>
      </c>
      <c r="D210" s="3"/>
      <c r="E210" s="3"/>
      <c r="F210" s="46"/>
      <c r="G210" s="3"/>
      <c r="H210" s="3"/>
      <c r="I210" s="3"/>
      <c r="J210" s="3"/>
      <c r="K210" s="3"/>
      <c r="L210" s="3"/>
      <c r="M210" s="3"/>
      <c r="N210" s="5"/>
      <c r="O210" s="5"/>
      <c r="P210" s="3"/>
      <c r="Q210" s="3"/>
      <c r="R210" s="3"/>
      <c r="S210" s="46"/>
      <c r="T210" s="3"/>
      <c r="U210" s="3"/>
      <c r="V210" s="3"/>
      <c r="W210" s="3"/>
      <c r="X210" s="3"/>
      <c r="Y210" s="3"/>
    </row>
    <row r="211" spans="1:25" ht="10.5">
      <c r="A211" s="1">
        <f t="shared" si="26"/>
        <v>159</v>
      </c>
      <c r="B211" s="1" t="str">
        <f t="shared" si="26"/>
        <v>4491 AGR BEEF COUNCIL</v>
      </c>
      <c r="C211" s="30">
        <f>J739</f>
        <v>-46</v>
      </c>
      <c r="D211" s="3"/>
      <c r="E211" s="3"/>
      <c r="F211" s="46"/>
      <c r="G211" s="3"/>
      <c r="H211" s="3"/>
      <c r="I211" s="3"/>
      <c r="J211" s="3"/>
      <c r="K211" s="3"/>
      <c r="L211" s="3"/>
      <c r="M211" s="3"/>
      <c r="N211" s="5"/>
      <c r="O211" s="5"/>
      <c r="P211" s="3"/>
      <c r="Q211" s="3"/>
      <c r="R211" s="3"/>
      <c r="S211" s="46"/>
      <c r="T211" s="3"/>
      <c r="U211" s="3"/>
      <c r="V211" s="3"/>
      <c r="W211" s="3"/>
      <c r="X211" s="3"/>
      <c r="Y211" s="3"/>
    </row>
    <row r="212" spans="1:25" ht="10.5">
      <c r="A212" s="1">
        <f t="shared" si="26"/>
        <v>160</v>
      </c>
      <c r="B212" s="1" t="str">
        <f t="shared" si="26"/>
        <v>4554 AGRI, ADMIN</v>
      </c>
      <c r="C212" s="30">
        <f>J740</f>
        <v>690</v>
      </c>
      <c r="D212" s="3"/>
      <c r="E212" s="3"/>
      <c r="F212" s="46"/>
      <c r="G212" s="3"/>
      <c r="H212" s="3"/>
      <c r="I212" s="3"/>
      <c r="J212" s="3"/>
      <c r="K212" s="3"/>
      <c r="L212" s="3"/>
      <c r="M212" s="3"/>
      <c r="N212" s="5"/>
      <c r="O212" s="5"/>
      <c r="P212" s="3"/>
      <c r="Q212" s="3"/>
      <c r="R212" s="3"/>
      <c r="S212" s="46"/>
      <c r="T212" s="3"/>
      <c r="U212" s="3"/>
      <c r="V212" s="3"/>
      <c r="W212" s="3"/>
      <c r="X212" s="3"/>
      <c r="Y212" s="3"/>
    </row>
    <row r="213" spans="1:25" ht="10.5">
      <c r="A213" s="1">
        <f aca="true" t="shared" si="27" ref="A213:B220">A741</f>
        <v>161</v>
      </c>
      <c r="B213" s="1" t="str">
        <f t="shared" si="27"/>
        <v>4660 TRANSPORTATION</v>
      </c>
      <c r="C213" s="30">
        <f aca="true" t="shared" si="28" ref="C213:C220">J741</f>
        <v>2472310</v>
      </c>
      <c r="D213" s="3"/>
      <c r="E213" s="3"/>
      <c r="F213" s="46"/>
      <c r="G213" s="3"/>
      <c r="H213" s="3"/>
      <c r="I213" s="3"/>
      <c r="J213" s="3"/>
      <c r="K213" s="3"/>
      <c r="L213" s="3"/>
      <c r="M213" s="3"/>
      <c r="N213" s="5"/>
      <c r="O213" s="5"/>
      <c r="P213" s="3"/>
      <c r="Q213" s="3"/>
      <c r="R213" s="3"/>
      <c r="S213" s="46"/>
      <c r="T213" s="3"/>
      <c r="U213" s="3"/>
      <c r="V213" s="3"/>
      <c r="W213" s="3"/>
      <c r="X213" s="3"/>
      <c r="Y213" s="3"/>
    </row>
    <row r="214" spans="1:25" ht="10.5">
      <c r="A214" s="1">
        <f t="shared" si="27"/>
        <v>162</v>
      </c>
      <c r="B214" s="1" t="str">
        <f t="shared" si="27"/>
        <v>4680 B&amp;I INDUSTRIAL RELATIONS</v>
      </c>
      <c r="C214" s="30">
        <f t="shared" si="28"/>
        <v>64156</v>
      </c>
      <c r="D214" s="3"/>
      <c r="E214" s="3"/>
      <c r="F214" s="46"/>
      <c r="G214" s="3"/>
      <c r="H214" s="3"/>
      <c r="I214" s="3"/>
      <c r="J214" s="3"/>
      <c r="K214" s="3"/>
      <c r="L214" s="3"/>
      <c r="M214" s="3"/>
      <c r="N214" s="5"/>
      <c r="O214" s="5"/>
      <c r="P214" s="3"/>
      <c r="Q214" s="3"/>
      <c r="R214" s="3"/>
      <c r="S214" s="46"/>
      <c r="T214" s="3"/>
      <c r="U214" s="3"/>
      <c r="V214" s="3"/>
      <c r="W214" s="3"/>
      <c r="X214" s="3"/>
      <c r="Y214" s="3"/>
    </row>
    <row r="215" spans="1:25" ht="10.5">
      <c r="A215" s="1">
        <f t="shared" si="27"/>
        <v>163</v>
      </c>
      <c r="B215" s="1" t="str">
        <f t="shared" si="27"/>
        <v>4681 DEPT OF BUS &amp; INDUSTRY</v>
      </c>
      <c r="C215" s="30">
        <f t="shared" si="28"/>
        <v>65830</v>
      </c>
      <c r="D215" s="3"/>
      <c r="E215" s="3"/>
      <c r="F215" s="46"/>
      <c r="G215" s="3"/>
      <c r="H215" s="3"/>
      <c r="I215" s="3"/>
      <c r="J215" s="3"/>
      <c r="K215" s="3"/>
      <c r="L215" s="3"/>
      <c r="M215" s="3"/>
      <c r="N215" s="5"/>
      <c r="O215" s="5"/>
      <c r="P215" s="3"/>
      <c r="Q215" s="3"/>
      <c r="R215" s="3"/>
      <c r="S215" s="46"/>
      <c r="T215" s="3"/>
      <c r="U215" s="3"/>
      <c r="V215" s="3"/>
      <c r="W215" s="3"/>
      <c r="X215" s="3"/>
      <c r="Y215" s="3"/>
    </row>
    <row r="216" spans="1:25" ht="10.5">
      <c r="A216" s="1">
        <f t="shared" si="27"/>
        <v>164</v>
      </c>
      <c r="B216" s="1" t="str">
        <f t="shared" si="27"/>
        <v>4684 B&amp;I SELF INSURED-WC</v>
      </c>
      <c r="C216" s="30">
        <f t="shared" si="28"/>
        <v>0</v>
      </c>
      <c r="D216" s="3"/>
      <c r="E216" s="3"/>
      <c r="F216" s="46"/>
      <c r="G216" s="3"/>
      <c r="H216" s="3"/>
      <c r="I216" s="3"/>
      <c r="J216" s="3"/>
      <c r="K216" s="3"/>
      <c r="L216" s="3"/>
      <c r="M216" s="3"/>
      <c r="N216" s="5"/>
      <c r="O216" s="5"/>
      <c r="P216" s="3"/>
      <c r="Q216" s="3"/>
      <c r="R216" s="3"/>
      <c r="S216" s="46"/>
      <c r="T216" s="3"/>
      <c r="U216" s="3"/>
      <c r="V216" s="3"/>
      <c r="W216" s="3"/>
      <c r="X216" s="3"/>
      <c r="Y216" s="3"/>
    </row>
    <row r="217" spans="1:25" ht="10.5">
      <c r="A217" s="1">
        <f t="shared" si="27"/>
        <v>165</v>
      </c>
      <c r="B217" s="1" t="str">
        <f t="shared" si="27"/>
        <v>4687 OFC OF TRAFFIC SAFETY</v>
      </c>
      <c r="C217" s="30">
        <f t="shared" si="28"/>
        <v>-23</v>
      </c>
      <c r="D217" s="3"/>
      <c r="E217" s="3"/>
      <c r="F217" s="46"/>
      <c r="G217" s="3"/>
      <c r="H217" s="3"/>
      <c r="I217" s="3"/>
      <c r="J217" s="3"/>
      <c r="K217" s="3"/>
      <c r="L217" s="3"/>
      <c r="M217" s="3"/>
      <c r="N217" s="5"/>
      <c r="O217" s="5"/>
      <c r="P217" s="3"/>
      <c r="Q217" s="3"/>
      <c r="R217" s="3"/>
      <c r="S217" s="46"/>
      <c r="T217" s="3"/>
      <c r="U217" s="3"/>
      <c r="V217" s="3"/>
      <c r="W217" s="3"/>
      <c r="X217" s="3"/>
      <c r="Y217" s="3"/>
    </row>
    <row r="218" spans="1:25" ht="10.5">
      <c r="A218" s="1">
        <f t="shared" si="27"/>
        <v>166</v>
      </c>
      <c r="B218" s="1" t="str">
        <f t="shared" si="27"/>
        <v>4688 HIGHWAY SFTY PLAN</v>
      </c>
      <c r="C218" s="30">
        <f t="shared" si="28"/>
        <v>0</v>
      </c>
      <c r="D218" s="3"/>
      <c r="E218" s="3"/>
      <c r="F218" s="46"/>
      <c r="G218" s="3"/>
      <c r="H218" s="3"/>
      <c r="I218" s="3"/>
      <c r="J218" s="3"/>
      <c r="K218" s="3"/>
      <c r="L218" s="3"/>
      <c r="M218" s="3"/>
      <c r="N218" s="5"/>
      <c r="O218" s="5"/>
      <c r="P218" s="3"/>
      <c r="Q218" s="3"/>
      <c r="R218" s="3"/>
      <c r="S218" s="46"/>
      <c r="T218" s="3"/>
      <c r="U218" s="3"/>
      <c r="V218" s="3"/>
      <c r="W218" s="3"/>
      <c r="X218" s="3"/>
      <c r="Y218" s="3"/>
    </row>
    <row r="219" spans="1:25" ht="10.5">
      <c r="A219" s="1">
        <f t="shared" si="27"/>
        <v>167</v>
      </c>
      <c r="B219" s="1" t="str">
        <f t="shared" si="27"/>
        <v>4689 BICYCLE SAFETY</v>
      </c>
      <c r="C219" s="30">
        <f t="shared" si="28"/>
        <v>0</v>
      </c>
      <c r="D219" s="3"/>
      <c r="E219" s="3"/>
      <c r="F219" s="46"/>
      <c r="G219" s="3"/>
      <c r="H219" s="3"/>
      <c r="I219" s="3"/>
      <c r="J219" s="3"/>
      <c r="K219" s="3"/>
      <c r="L219" s="3"/>
      <c r="M219" s="3"/>
      <c r="N219" s="5"/>
      <c r="O219" s="5"/>
      <c r="P219" s="3"/>
      <c r="Q219" s="3"/>
      <c r="R219" s="3"/>
      <c r="S219" s="46"/>
      <c r="T219" s="3"/>
      <c r="U219" s="3"/>
      <c r="V219" s="3"/>
      <c r="W219" s="3"/>
      <c r="X219" s="3"/>
      <c r="Y219" s="3"/>
    </row>
    <row r="220" spans="1:25" ht="10.5">
      <c r="A220" s="1">
        <f t="shared" si="27"/>
        <v>168</v>
      </c>
      <c r="B220" s="1" t="str">
        <f t="shared" si="27"/>
        <v>4691 MOTORCYCLE SAFETY</v>
      </c>
      <c r="C220" s="30">
        <f t="shared" si="28"/>
        <v>0</v>
      </c>
      <c r="D220" s="3"/>
      <c r="E220" s="3"/>
      <c r="F220" s="46"/>
      <c r="G220" s="3"/>
      <c r="H220" s="3"/>
      <c r="I220" s="3"/>
      <c r="J220" s="3"/>
      <c r="K220" s="3"/>
      <c r="L220" s="3"/>
      <c r="M220" s="3"/>
      <c r="N220" s="5"/>
      <c r="O220" s="5"/>
      <c r="P220" s="3"/>
      <c r="Q220" s="3"/>
      <c r="R220" s="3"/>
      <c r="S220" s="46"/>
      <c r="T220" s="3"/>
      <c r="U220" s="3"/>
      <c r="V220" s="3"/>
      <c r="W220" s="3"/>
      <c r="X220" s="3"/>
      <c r="Y220" s="3"/>
    </row>
    <row r="221" spans="1:25" ht="10.5">
      <c r="A221" s="1">
        <f>A749</f>
        <v>169</v>
      </c>
      <c r="B221" s="1" t="str">
        <f>B749</f>
        <v>4706 PUBLIC SAFETY DIR</v>
      </c>
      <c r="C221" s="30">
        <f>J749</f>
        <v>441542</v>
      </c>
      <c r="D221" s="3"/>
      <c r="E221" s="3"/>
      <c r="F221" s="46"/>
      <c r="G221" s="3"/>
      <c r="H221" s="3"/>
      <c r="I221" s="3"/>
      <c r="J221" s="3"/>
      <c r="K221" s="3"/>
      <c r="L221" s="3"/>
      <c r="M221" s="3"/>
      <c r="N221" s="5"/>
      <c r="O221" s="5"/>
      <c r="P221" s="3"/>
      <c r="Q221" s="3"/>
      <c r="R221" s="3"/>
      <c r="S221" s="46"/>
      <c r="T221" s="3"/>
      <c r="U221" s="3"/>
      <c r="V221" s="3"/>
      <c r="W221" s="3"/>
      <c r="X221" s="3"/>
      <c r="Y221" s="3"/>
    </row>
    <row r="222" spans="1:25" ht="10.5">
      <c r="A222" s="1">
        <f>A750</f>
        <v>170</v>
      </c>
      <c r="B222" s="1" t="str">
        <f>B750</f>
        <v>4709 CRIMINAL HISTORY REPOS</v>
      </c>
      <c r="C222" s="30">
        <f>J750</f>
        <v>0</v>
      </c>
      <c r="D222" s="3"/>
      <c r="E222" s="3"/>
      <c r="F222" s="46"/>
      <c r="G222" s="3"/>
      <c r="H222" s="3"/>
      <c r="I222" s="3"/>
      <c r="J222" s="3"/>
      <c r="K222" s="3"/>
      <c r="L222" s="3"/>
      <c r="M222" s="3"/>
      <c r="N222" s="5"/>
      <c r="O222" s="5"/>
      <c r="P222" s="3"/>
      <c r="Q222" s="3"/>
      <c r="R222" s="3"/>
      <c r="S222" s="46"/>
      <c r="T222" s="3"/>
      <c r="U222" s="3"/>
      <c r="V222" s="3"/>
      <c r="W222" s="3"/>
      <c r="X222" s="3"/>
      <c r="Y222" s="3"/>
    </row>
    <row r="223" spans="1:25" ht="10.5">
      <c r="A223" s="1">
        <f aca="true" t="shared" si="29" ref="A223:B229">A751</f>
        <v>171</v>
      </c>
      <c r="B223" s="1" t="str">
        <f t="shared" si="29"/>
        <v>4713 DPS HIGHWAY PATROL</v>
      </c>
      <c r="C223" s="30">
        <f aca="true" t="shared" si="30" ref="C223:C229">J751</f>
        <v>154331</v>
      </c>
      <c r="D223" s="3"/>
      <c r="E223" s="3"/>
      <c r="F223" s="46"/>
      <c r="G223" s="3"/>
      <c r="H223" s="3"/>
      <c r="I223" s="3"/>
      <c r="J223" s="3"/>
      <c r="K223" s="3"/>
      <c r="L223" s="3"/>
      <c r="M223" s="3"/>
      <c r="N223" s="5"/>
      <c r="O223" s="5"/>
      <c r="P223" s="3"/>
      <c r="Q223" s="3"/>
      <c r="R223" s="3"/>
      <c r="S223" s="46"/>
      <c r="T223" s="3"/>
      <c r="U223" s="3"/>
      <c r="V223" s="3"/>
      <c r="W223" s="3"/>
      <c r="X223" s="3"/>
      <c r="Y223" s="3"/>
    </row>
    <row r="224" spans="1:25" ht="10.5">
      <c r="A224" s="1">
        <f t="shared" si="29"/>
        <v>172</v>
      </c>
      <c r="B224" s="1" t="str">
        <f t="shared" si="29"/>
        <v>4721 DPS HWY SAF GRANTS</v>
      </c>
      <c r="C224" s="30">
        <f t="shared" si="30"/>
        <v>0</v>
      </c>
      <c r="D224" s="3"/>
      <c r="E224" s="3"/>
      <c r="F224" s="46"/>
      <c r="G224" s="3"/>
      <c r="H224" s="3"/>
      <c r="I224" s="3"/>
      <c r="J224" s="3"/>
      <c r="K224" s="3"/>
      <c r="L224" s="3"/>
      <c r="M224" s="3"/>
      <c r="N224" s="5"/>
      <c r="O224" s="5"/>
      <c r="P224" s="3"/>
      <c r="Q224" s="3"/>
      <c r="R224" s="3"/>
      <c r="S224" s="46"/>
      <c r="T224" s="3"/>
      <c r="U224" s="3"/>
      <c r="V224" s="3"/>
      <c r="W224" s="3"/>
      <c r="X224" s="3"/>
      <c r="Y224" s="3"/>
    </row>
    <row r="225" spans="1:25" ht="10.5">
      <c r="A225" s="1">
        <f t="shared" si="29"/>
        <v>173</v>
      </c>
      <c r="B225" s="1" t="str">
        <f t="shared" si="29"/>
        <v>4727 DPS CAPITOL POLICE</v>
      </c>
      <c r="C225" s="30">
        <f t="shared" si="30"/>
        <v>813</v>
      </c>
      <c r="D225" s="3"/>
      <c r="E225" s="3"/>
      <c r="F225" s="46"/>
      <c r="G225" s="3"/>
      <c r="H225" s="3"/>
      <c r="I225" s="3"/>
      <c r="J225" s="3"/>
      <c r="K225" s="3"/>
      <c r="L225" s="3"/>
      <c r="M225" s="3"/>
      <c r="N225" s="5"/>
      <c r="O225" s="5"/>
      <c r="P225" s="3"/>
      <c r="Q225" s="3"/>
      <c r="R225" s="3"/>
      <c r="S225" s="46"/>
      <c r="T225" s="3"/>
      <c r="U225" s="3"/>
      <c r="V225" s="3"/>
      <c r="W225" s="3"/>
      <c r="X225" s="3"/>
      <c r="Y225" s="3"/>
    </row>
    <row r="226" spans="1:25" ht="10.5">
      <c r="A226" s="1">
        <f t="shared" si="29"/>
        <v>174</v>
      </c>
      <c r="B226" s="1" t="str">
        <f t="shared" si="29"/>
        <v>4729 EMERGENCY RESPONSE</v>
      </c>
      <c r="C226" s="30">
        <f t="shared" si="30"/>
        <v>8391</v>
      </c>
      <c r="D226" s="3"/>
      <c r="E226" s="3"/>
      <c r="F226" s="46"/>
      <c r="G226" s="3"/>
      <c r="H226" s="3"/>
      <c r="I226" s="3"/>
      <c r="J226" s="3"/>
      <c r="K226" s="3"/>
      <c r="L226" s="3"/>
      <c r="M226" s="3"/>
      <c r="N226" s="5"/>
      <c r="O226" s="5"/>
      <c r="P226" s="3"/>
      <c r="Q226" s="3"/>
      <c r="R226" s="3"/>
      <c r="S226" s="46"/>
      <c r="T226" s="3"/>
      <c r="U226" s="3"/>
      <c r="V226" s="3"/>
      <c r="W226" s="3"/>
      <c r="X226" s="3"/>
      <c r="Y226" s="3"/>
    </row>
    <row r="227" spans="1:25" ht="10.5">
      <c r="A227" s="1">
        <f t="shared" si="29"/>
        <v>175</v>
      </c>
      <c r="B227" s="1" t="str">
        <f t="shared" si="29"/>
        <v>4736 DPS JUSTICE GRANT</v>
      </c>
      <c r="C227" s="30">
        <f t="shared" si="30"/>
        <v>0</v>
      </c>
      <c r="D227" s="3"/>
      <c r="E227" s="3"/>
      <c r="F227" s="46"/>
      <c r="G227" s="3"/>
      <c r="H227" s="3"/>
      <c r="I227" s="3"/>
      <c r="J227" s="3"/>
      <c r="K227" s="3"/>
      <c r="L227" s="3"/>
      <c r="M227" s="3"/>
      <c r="N227" s="5"/>
      <c r="O227" s="5"/>
      <c r="P227" s="3"/>
      <c r="Q227" s="3"/>
      <c r="R227" s="3"/>
      <c r="S227" s="46"/>
      <c r="T227" s="3"/>
      <c r="U227" s="3"/>
      <c r="V227" s="3"/>
      <c r="W227" s="3"/>
      <c r="X227" s="3"/>
      <c r="Y227" s="3"/>
    </row>
    <row r="228" spans="1:25" ht="10.5">
      <c r="A228" s="1">
        <f t="shared" si="29"/>
        <v>176</v>
      </c>
      <c r="B228" s="1" t="str">
        <f t="shared" si="29"/>
        <v>4744 DEPT OF MOTOR VEH</v>
      </c>
      <c r="C228" s="30">
        <f t="shared" si="30"/>
        <v>1021956</v>
      </c>
      <c r="D228" s="3"/>
      <c r="E228" s="3"/>
      <c r="F228" s="46"/>
      <c r="G228" s="3"/>
      <c r="H228" s="3"/>
      <c r="I228" s="3"/>
      <c r="J228" s="3"/>
      <c r="K228" s="3"/>
      <c r="L228" s="3"/>
      <c r="M228" s="3"/>
      <c r="N228" s="5"/>
      <c r="O228" s="5"/>
      <c r="P228" s="3"/>
      <c r="Q228" s="3"/>
      <c r="R228" s="3"/>
      <c r="S228" s="46"/>
      <c r="T228" s="3"/>
      <c r="U228" s="3"/>
      <c r="V228" s="3"/>
      <c r="W228" s="3"/>
      <c r="X228" s="3"/>
      <c r="Y228" s="3"/>
    </row>
    <row r="229" spans="1:25" ht="10.5">
      <c r="A229" s="1">
        <f t="shared" si="29"/>
        <v>177</v>
      </c>
      <c r="B229" s="1" t="str">
        <f t="shared" si="29"/>
        <v>4770 DETR EMP SEC DIV</v>
      </c>
      <c r="C229" s="30">
        <f t="shared" si="30"/>
        <v>15223</v>
      </c>
      <c r="D229" s="3"/>
      <c r="E229" s="3"/>
      <c r="F229" s="46"/>
      <c r="G229" s="3"/>
      <c r="H229" s="3"/>
      <c r="I229" s="3"/>
      <c r="J229" s="3"/>
      <c r="K229" s="3"/>
      <c r="L229" s="3"/>
      <c r="M229" s="3"/>
      <c r="N229" s="5"/>
      <c r="O229" s="5"/>
      <c r="P229" s="3"/>
      <c r="Q229" s="3"/>
      <c r="R229" s="3"/>
      <c r="S229" s="46"/>
      <c r="T229" s="3"/>
      <c r="U229" s="3"/>
      <c r="V229" s="3"/>
      <c r="W229" s="3"/>
      <c r="X229" s="3"/>
      <c r="Y229" s="3"/>
    </row>
    <row r="230" spans="1:25" ht="10.5">
      <c r="A230" s="1">
        <f aca="true" t="shared" si="31" ref="A230:B237">A758</f>
        <v>178</v>
      </c>
      <c r="B230" s="1" t="str">
        <f t="shared" si="31"/>
        <v>4821 PUB EMPLY RETIRE SYSTEM</v>
      </c>
      <c r="C230" s="30">
        <f aca="true" t="shared" si="32" ref="C230:C236">J758</f>
        <v>134091</v>
      </c>
      <c r="D230" s="3"/>
      <c r="E230" s="3"/>
      <c r="F230" s="46"/>
      <c r="G230" s="3"/>
      <c r="H230" s="3"/>
      <c r="I230" s="3"/>
      <c r="J230" s="3"/>
      <c r="K230" s="3"/>
      <c r="L230" s="3"/>
      <c r="M230" s="3"/>
      <c r="N230" s="5"/>
      <c r="O230" s="5"/>
      <c r="P230" s="3"/>
      <c r="Q230" s="3"/>
      <c r="R230" s="3"/>
      <c r="S230" s="46"/>
      <c r="T230" s="3"/>
      <c r="U230" s="3"/>
      <c r="V230" s="3"/>
      <c r="W230" s="3"/>
      <c r="X230" s="3"/>
      <c r="Y230" s="3"/>
    </row>
    <row r="231" spans="1:25" ht="10.5">
      <c r="A231" s="1">
        <f t="shared" si="31"/>
        <v>179</v>
      </c>
      <c r="B231" s="1" t="str">
        <f t="shared" si="31"/>
        <v>4868 ENERGY CONS</v>
      </c>
      <c r="C231" s="30">
        <f t="shared" si="32"/>
        <v>-9371</v>
      </c>
      <c r="D231" s="3"/>
      <c r="E231" s="3"/>
      <c r="F231" s="46"/>
      <c r="G231" s="3"/>
      <c r="H231" s="3"/>
      <c r="I231" s="3"/>
      <c r="J231" s="3"/>
      <c r="K231" s="3"/>
      <c r="L231" s="3"/>
      <c r="M231" s="3"/>
      <c r="N231" s="5"/>
      <c r="O231" s="5"/>
      <c r="P231" s="3"/>
      <c r="Q231" s="3"/>
      <c r="R231" s="3"/>
      <c r="S231" s="46"/>
      <c r="T231" s="3"/>
      <c r="U231" s="3"/>
      <c r="V231" s="3"/>
      <c r="W231" s="3"/>
      <c r="X231" s="3"/>
      <c r="Y231" s="3"/>
    </row>
    <row r="232" spans="1:25" ht="10.5">
      <c r="A232" s="1">
        <f t="shared" si="31"/>
        <v>180</v>
      </c>
      <c r="B232" s="1" t="str">
        <f t="shared" si="31"/>
        <v>4883 BD OF EXAMINERS</v>
      </c>
      <c r="C232" s="30">
        <f t="shared" si="32"/>
        <v>14629</v>
      </c>
      <c r="D232" s="3"/>
      <c r="E232" s="3"/>
      <c r="F232" s="46"/>
      <c r="G232" s="3"/>
      <c r="H232" s="3"/>
      <c r="I232" s="3"/>
      <c r="J232" s="3"/>
      <c r="K232" s="3"/>
      <c r="L232" s="3"/>
      <c r="M232" s="3"/>
      <c r="N232" s="5"/>
      <c r="O232" s="5"/>
      <c r="P232" s="3"/>
      <c r="Q232" s="3"/>
      <c r="R232" s="3"/>
      <c r="S232" s="46"/>
      <c r="T232" s="3"/>
      <c r="U232" s="3"/>
      <c r="V232" s="3"/>
      <c r="W232" s="3"/>
      <c r="X232" s="3"/>
      <c r="Y232" s="3"/>
    </row>
    <row r="233" spans="1:25" ht="10.5">
      <c r="A233" s="1">
        <f t="shared" si="31"/>
        <v>181</v>
      </c>
      <c r="B233" s="1" t="str">
        <f t="shared" si="31"/>
        <v>4895 CRIME VICTM</v>
      </c>
      <c r="C233" s="30">
        <f t="shared" si="32"/>
        <v>5643</v>
      </c>
      <c r="D233" s="3"/>
      <c r="E233" s="3"/>
      <c r="F233" s="46"/>
      <c r="G233" s="3"/>
      <c r="H233" s="3"/>
      <c r="I233" s="3"/>
      <c r="J233" s="3"/>
      <c r="K233" s="3"/>
      <c r="L233" s="3"/>
      <c r="M233" s="3"/>
      <c r="N233" s="5"/>
      <c r="O233" s="5"/>
      <c r="P233" s="3"/>
      <c r="Q233" s="3"/>
      <c r="R233" s="3"/>
      <c r="S233" s="46"/>
      <c r="T233" s="3"/>
      <c r="U233" s="3"/>
      <c r="V233" s="3"/>
      <c r="W233" s="3"/>
      <c r="X233" s="3"/>
      <c r="Y233" s="3"/>
    </row>
    <row r="234" spans="1:25" ht="10.5">
      <c r="A234" s="1">
        <f t="shared" si="31"/>
        <v>182</v>
      </c>
      <c r="B234" s="1" t="str">
        <f t="shared" si="31"/>
        <v>4980 JUNIOR LIVESTOCK SHOW</v>
      </c>
      <c r="C234" s="30">
        <f t="shared" si="32"/>
        <v>28091</v>
      </c>
      <c r="D234" s="3"/>
      <c r="E234" s="3"/>
      <c r="F234" s="46"/>
      <c r="G234" s="3"/>
      <c r="H234" s="3"/>
      <c r="I234" s="3"/>
      <c r="J234" s="3"/>
      <c r="K234" s="3"/>
      <c r="L234" s="3"/>
      <c r="M234" s="3"/>
      <c r="N234" s="5"/>
      <c r="O234" s="5"/>
      <c r="P234" s="3"/>
      <c r="Q234" s="3"/>
      <c r="R234" s="3"/>
      <c r="S234" s="46"/>
      <c r="T234" s="3"/>
      <c r="U234" s="3"/>
      <c r="V234" s="3"/>
      <c r="W234" s="3"/>
      <c r="X234" s="3"/>
      <c r="Y234" s="3"/>
    </row>
    <row r="235" spans="1:25" ht="10.5">
      <c r="A235" s="1">
        <f t="shared" si="31"/>
        <v>183</v>
      </c>
      <c r="B235" s="1" t="str">
        <f t="shared" si="31"/>
        <v>5030 CA HIST PRES COMSTOCK DIST</v>
      </c>
      <c r="C235" s="30">
        <f t="shared" si="32"/>
        <v>6097</v>
      </c>
      <c r="D235" s="3"/>
      <c r="E235" s="3"/>
      <c r="F235" s="46"/>
      <c r="G235" s="3"/>
      <c r="H235" s="3"/>
      <c r="I235" s="3"/>
      <c r="J235" s="3"/>
      <c r="K235" s="3"/>
      <c r="L235" s="3"/>
      <c r="M235" s="3"/>
      <c r="N235" s="5"/>
      <c r="O235" s="5"/>
      <c r="P235" s="3"/>
      <c r="Q235" s="3"/>
      <c r="R235" s="3"/>
      <c r="S235" s="46"/>
      <c r="T235" s="3"/>
      <c r="U235" s="3"/>
      <c r="V235" s="3"/>
      <c r="W235" s="3"/>
      <c r="X235" s="3"/>
      <c r="Y235" s="3"/>
    </row>
    <row r="236" spans="1:25" ht="10.5">
      <c r="A236" s="1">
        <f t="shared" si="31"/>
        <v>184</v>
      </c>
      <c r="B236" s="1" t="str">
        <f t="shared" si="31"/>
        <v>6215 EMPLOYEE MGMNT COMM</v>
      </c>
      <c r="C236" s="30">
        <f t="shared" si="32"/>
        <v>75880</v>
      </c>
      <c r="D236" s="3"/>
      <c r="E236" s="3"/>
      <c r="F236" s="46"/>
      <c r="G236" s="3"/>
      <c r="H236" s="3"/>
      <c r="I236" s="3"/>
      <c r="J236" s="3"/>
      <c r="K236" s="3"/>
      <c r="L236" s="3"/>
      <c r="M236" s="3"/>
      <c r="N236" s="5"/>
      <c r="O236" s="5"/>
      <c r="P236" s="3"/>
      <c r="Q236" s="3"/>
      <c r="R236" s="3"/>
      <c r="S236" s="46"/>
      <c r="T236" s="3"/>
      <c r="U236" s="3"/>
      <c r="V236" s="3"/>
      <c r="W236" s="3"/>
      <c r="X236" s="3"/>
      <c r="Y236" s="3"/>
    </row>
    <row r="237" spans="1:25" ht="10.5">
      <c r="A237" s="1">
        <f t="shared" si="31"/>
        <v>185</v>
      </c>
      <c r="B237" s="1" t="str">
        <f t="shared" si="31"/>
        <v>GENERAL GOVERNMENT</v>
      </c>
      <c r="C237" s="92">
        <f>J765</f>
        <v>11335</v>
      </c>
      <c r="D237" s="3"/>
      <c r="E237" s="3"/>
      <c r="F237" s="46"/>
      <c r="G237" s="3"/>
      <c r="H237" s="3"/>
      <c r="I237" s="3"/>
      <c r="J237" s="3"/>
      <c r="K237" s="3"/>
      <c r="L237" s="3"/>
      <c r="M237" s="3"/>
      <c r="N237" s="5"/>
      <c r="O237" s="5"/>
      <c r="P237" s="3"/>
      <c r="Q237" s="3"/>
      <c r="R237" s="3"/>
      <c r="S237" s="46"/>
      <c r="T237" s="3"/>
      <c r="U237" s="3"/>
      <c r="V237" s="3"/>
      <c r="W237" s="3"/>
      <c r="X237" s="3"/>
      <c r="Y237" s="3"/>
    </row>
    <row r="238" spans="1:22" ht="10.5">
      <c r="A238" s="2"/>
      <c r="C238" s="61"/>
      <c r="D238" s="3"/>
      <c r="E238" s="3"/>
      <c r="F238" s="46"/>
      <c r="G238" s="3"/>
      <c r="H238" s="3"/>
      <c r="I238" s="3"/>
      <c r="J238" s="3"/>
      <c r="K238" s="3"/>
      <c r="L238" s="3"/>
      <c r="M238" s="3"/>
      <c r="N238" s="3"/>
      <c r="O238" s="3"/>
      <c r="P238" s="3"/>
      <c r="Q238" s="3"/>
      <c r="R238" s="3"/>
      <c r="S238" s="3"/>
      <c r="T238" s="3"/>
      <c r="U238" s="3"/>
      <c r="V238" s="3"/>
    </row>
    <row r="239" spans="1:22" ht="11.25" thickBot="1">
      <c r="A239" s="2" t="s">
        <v>160</v>
      </c>
      <c r="C239" s="71">
        <f>SUM(C37:C237)</f>
        <v>21810658</v>
      </c>
      <c r="D239" s="3"/>
      <c r="E239" s="3"/>
      <c r="F239" s="46"/>
      <c r="G239" s="3"/>
      <c r="H239" s="3"/>
      <c r="I239" s="3"/>
      <c r="J239" s="3"/>
      <c r="K239" s="3"/>
      <c r="L239" s="3"/>
      <c r="M239" s="3"/>
      <c r="N239" s="3"/>
      <c r="O239" s="3"/>
      <c r="P239" s="3"/>
      <c r="Q239" s="3"/>
      <c r="R239" s="3"/>
      <c r="S239" s="3"/>
      <c r="T239" s="3"/>
      <c r="U239" s="3"/>
      <c r="V239" s="3"/>
    </row>
    <row r="240" spans="1:22" ht="11.25" thickTop="1">
      <c r="A240" s="2"/>
      <c r="B240" s="2"/>
      <c r="C240" s="3"/>
      <c r="D240" s="3"/>
      <c r="E240" s="3"/>
      <c r="F240" s="100"/>
      <c r="G240" s="100"/>
      <c r="H240" s="100"/>
      <c r="I240" s="100"/>
      <c r="J240" s="100"/>
      <c r="K240" s="100"/>
      <c r="L240" s="100"/>
      <c r="M240" s="41"/>
      <c r="N240" s="3"/>
      <c r="O240" s="3"/>
      <c r="P240" s="3"/>
      <c r="Q240" s="3"/>
      <c r="R240" s="3"/>
      <c r="S240" s="3"/>
      <c r="T240" s="3"/>
      <c r="U240" s="3"/>
      <c r="V240" s="3"/>
    </row>
    <row r="241" spans="1:22" ht="10.5">
      <c r="A241" s="2" t="s">
        <v>151</v>
      </c>
      <c r="B241" s="2"/>
      <c r="C241" s="3"/>
      <c r="D241" s="3"/>
      <c r="E241" s="3"/>
      <c r="F241" s="100" t="s">
        <v>66</v>
      </c>
      <c r="G241" s="100"/>
      <c r="H241" s="100"/>
      <c r="I241" s="100"/>
      <c r="J241" s="100"/>
      <c r="K241" s="100"/>
      <c r="L241" s="100"/>
      <c r="M241" s="41"/>
      <c r="N241" s="3"/>
      <c r="O241" s="3"/>
      <c r="P241" s="3"/>
      <c r="Q241" s="3"/>
      <c r="R241" s="3"/>
      <c r="S241" s="3"/>
      <c r="T241" s="3"/>
      <c r="U241" s="3"/>
      <c r="V241" s="3"/>
    </row>
    <row r="242" ht="10.5">
      <c r="M242" s="28"/>
    </row>
    <row r="243" spans="1:13" ht="31.5" customHeight="1">
      <c r="A243" s="5"/>
      <c r="B243" s="26" t="s">
        <v>152</v>
      </c>
      <c r="C243" s="5" t="s">
        <v>25</v>
      </c>
      <c r="D243" s="26" t="s">
        <v>142</v>
      </c>
      <c r="E243" s="26"/>
      <c r="F243" s="26" t="s">
        <v>143</v>
      </c>
      <c r="G243" s="26" t="s">
        <v>144</v>
      </c>
      <c r="H243" s="26" t="s">
        <v>259</v>
      </c>
      <c r="I243" s="26" t="s">
        <v>167</v>
      </c>
      <c r="J243" s="26" t="s">
        <v>145</v>
      </c>
      <c r="K243" s="26" t="s">
        <v>146</v>
      </c>
      <c r="L243" s="26" t="s">
        <v>147</v>
      </c>
      <c r="M243" s="42"/>
    </row>
    <row r="244" spans="1:13" ht="10.5">
      <c r="A244" s="5"/>
      <c r="B244" s="26"/>
      <c r="C244" s="5"/>
      <c r="D244" s="26"/>
      <c r="E244" s="26"/>
      <c r="F244" s="26"/>
      <c r="G244" s="26"/>
      <c r="H244" s="26"/>
      <c r="I244" s="26"/>
      <c r="J244" s="26"/>
      <c r="K244" s="26"/>
      <c r="L244" s="26"/>
      <c r="M244" s="42"/>
    </row>
    <row r="245" spans="2:25" ht="10.5">
      <c r="B245" s="1" t="s">
        <v>153</v>
      </c>
      <c r="C245" s="1" t="s">
        <v>51</v>
      </c>
      <c r="D245" s="50">
        <v>21992405</v>
      </c>
      <c r="E245" s="11"/>
      <c r="F245" s="50">
        <v>2631936</v>
      </c>
      <c r="G245" s="50">
        <f>+D245-F245-K245-L245-H245-I245-J245</f>
        <v>17728011</v>
      </c>
      <c r="H245" s="50">
        <v>295061</v>
      </c>
      <c r="I245" s="50">
        <v>398585</v>
      </c>
      <c r="J245" s="50">
        <v>154606</v>
      </c>
      <c r="K245" s="50">
        <v>151020</v>
      </c>
      <c r="L245" s="50">
        <v>633186</v>
      </c>
      <c r="M245" s="32"/>
      <c r="W245" s="19"/>
      <c r="X245" s="19"/>
      <c r="Y245" s="19"/>
    </row>
    <row r="246" spans="1:46" ht="10.5">
      <c r="A246" s="14"/>
      <c r="B246" s="14" t="s">
        <v>47</v>
      </c>
      <c r="C246" s="14"/>
      <c r="D246" s="14">
        <f>SUM(F246:L246)</f>
        <v>1.0000001</v>
      </c>
      <c r="E246" s="14"/>
      <c r="F246" s="14">
        <f>ROUND(F245/$D$245,7)</f>
        <v>0.1196748</v>
      </c>
      <c r="G246" s="14">
        <f aca="true" t="shared" si="33" ref="G246:L246">ROUND(G245/$D$245,7)</f>
        <v>0.806097</v>
      </c>
      <c r="H246" s="14">
        <f t="shared" si="33"/>
        <v>0.0134165</v>
      </c>
      <c r="I246" s="14">
        <f t="shared" si="33"/>
        <v>0.0181238</v>
      </c>
      <c r="J246" s="14">
        <f t="shared" si="33"/>
        <v>0.00703</v>
      </c>
      <c r="K246" s="14">
        <f t="shared" si="33"/>
        <v>0.0068669</v>
      </c>
      <c r="L246" s="14">
        <f t="shared" si="33"/>
        <v>0.0287911</v>
      </c>
      <c r="M246" s="43"/>
      <c r="W246" s="49"/>
      <c r="X246" s="49"/>
      <c r="Y246" s="19"/>
      <c r="Z246" s="15"/>
      <c r="AA246" s="15"/>
      <c r="AB246" s="15"/>
      <c r="AC246" s="15"/>
      <c r="AD246" s="15"/>
      <c r="AE246" s="15"/>
      <c r="AF246" s="15"/>
      <c r="AG246" s="15"/>
      <c r="AH246" s="15"/>
      <c r="AI246" s="15"/>
      <c r="AJ246" s="15"/>
      <c r="AK246" s="15"/>
      <c r="AL246" s="15"/>
      <c r="AM246" s="15"/>
      <c r="AN246" s="15"/>
      <c r="AO246" s="15"/>
      <c r="AP246" s="15"/>
      <c r="AQ246" s="15"/>
      <c r="AR246" s="15"/>
      <c r="AS246" s="15"/>
      <c r="AT246" s="15"/>
    </row>
    <row r="247" spans="13:25" ht="10.5">
      <c r="M247" s="28"/>
      <c r="W247" s="19"/>
      <c r="X247" s="19"/>
      <c r="Y247" s="19"/>
    </row>
    <row r="248" spans="2:25" ht="10.5">
      <c r="B248" s="1" t="s">
        <v>48</v>
      </c>
      <c r="M248" s="28"/>
      <c r="W248" s="19"/>
      <c r="X248" s="19"/>
      <c r="Y248" s="19"/>
    </row>
    <row r="249" spans="2:25" ht="10.5">
      <c r="B249" s="1" t="s">
        <v>52</v>
      </c>
      <c r="C249" s="1" t="s">
        <v>46</v>
      </c>
      <c r="D249" s="19">
        <v>13773</v>
      </c>
      <c r="F249" s="19">
        <f aca="true" t="shared" si="34" ref="F249:L252">ROUND($D249*F$246,0)</f>
        <v>1648</v>
      </c>
      <c r="G249" s="19">
        <f aca="true" t="shared" si="35" ref="G249:G264">+D249-F249-K249-L249-H249-I249-J249</f>
        <v>11101</v>
      </c>
      <c r="H249" s="19">
        <f t="shared" si="34"/>
        <v>185</v>
      </c>
      <c r="I249" s="19">
        <f t="shared" si="34"/>
        <v>250</v>
      </c>
      <c r="J249" s="19">
        <f t="shared" si="34"/>
        <v>97</v>
      </c>
      <c r="K249" s="19">
        <f t="shared" si="34"/>
        <v>95</v>
      </c>
      <c r="L249" s="19">
        <f t="shared" si="34"/>
        <v>397</v>
      </c>
      <c r="M249" s="28"/>
      <c r="W249" s="19"/>
      <c r="X249" s="19"/>
      <c r="Y249" s="19"/>
    </row>
    <row r="250" spans="2:25" ht="10.5">
      <c r="B250" s="1" t="s">
        <v>53</v>
      </c>
      <c r="C250" s="1" t="s">
        <v>46</v>
      </c>
      <c r="D250" s="19">
        <v>200164</v>
      </c>
      <c r="F250" s="19">
        <f t="shared" si="34"/>
        <v>23955</v>
      </c>
      <c r="G250" s="19">
        <f t="shared" si="35"/>
        <v>161350</v>
      </c>
      <c r="H250" s="19">
        <f t="shared" si="34"/>
        <v>2686</v>
      </c>
      <c r="I250" s="19">
        <f t="shared" si="34"/>
        <v>3628</v>
      </c>
      <c r="J250" s="19">
        <f t="shared" si="34"/>
        <v>1407</v>
      </c>
      <c r="K250" s="19">
        <f t="shared" si="34"/>
        <v>1375</v>
      </c>
      <c r="L250" s="19">
        <f t="shared" si="34"/>
        <v>5763</v>
      </c>
      <c r="M250" s="28"/>
      <c r="W250" s="19"/>
      <c r="X250" s="19"/>
      <c r="Y250" s="19"/>
    </row>
    <row r="251" spans="2:25" ht="10.5">
      <c r="B251" s="1" t="s">
        <v>54</v>
      </c>
      <c r="C251" s="1" t="s">
        <v>46</v>
      </c>
      <c r="D251" s="19">
        <v>2059552</v>
      </c>
      <c r="F251" s="19">
        <f t="shared" si="34"/>
        <v>246476</v>
      </c>
      <c r="G251" s="19">
        <f t="shared" si="35"/>
        <v>1660198</v>
      </c>
      <c r="H251" s="19">
        <f t="shared" si="34"/>
        <v>27632</v>
      </c>
      <c r="I251" s="19">
        <f t="shared" si="34"/>
        <v>37327</v>
      </c>
      <c r="J251" s="19">
        <f t="shared" si="34"/>
        <v>14479</v>
      </c>
      <c r="K251" s="19">
        <f t="shared" si="34"/>
        <v>14143</v>
      </c>
      <c r="L251" s="19">
        <f t="shared" si="34"/>
        <v>59297</v>
      </c>
      <c r="M251" s="28"/>
      <c r="W251" s="19"/>
      <c r="X251" s="19"/>
      <c r="Y251" s="19"/>
    </row>
    <row r="252" spans="2:25" ht="10.5">
      <c r="B252" s="1" t="s">
        <v>85</v>
      </c>
      <c r="C252" s="1" t="s">
        <v>46</v>
      </c>
      <c r="D252" s="19">
        <v>4117</v>
      </c>
      <c r="F252" s="19">
        <f t="shared" si="34"/>
        <v>493</v>
      </c>
      <c r="G252" s="19">
        <f t="shared" si="35"/>
        <v>3318</v>
      </c>
      <c r="H252" s="19">
        <f t="shared" si="34"/>
        <v>55</v>
      </c>
      <c r="I252" s="19">
        <f t="shared" si="34"/>
        <v>75</v>
      </c>
      <c r="J252" s="19">
        <f t="shared" si="34"/>
        <v>29</v>
      </c>
      <c r="K252" s="19">
        <f t="shared" si="34"/>
        <v>28</v>
      </c>
      <c r="L252" s="19">
        <f t="shared" si="34"/>
        <v>119</v>
      </c>
      <c r="M252" s="28"/>
      <c r="W252" s="19"/>
      <c r="X252" s="19"/>
      <c r="Y252" s="19"/>
    </row>
    <row r="253" spans="2:25" ht="10.5">
      <c r="B253" s="1" t="s">
        <v>271</v>
      </c>
      <c r="C253" s="1" t="s">
        <v>148</v>
      </c>
      <c r="D253" s="19">
        <v>10000</v>
      </c>
      <c r="F253" s="19">
        <v>0</v>
      </c>
      <c r="G253" s="19">
        <f t="shared" si="35"/>
        <v>0</v>
      </c>
      <c r="H253" s="19">
        <v>0</v>
      </c>
      <c r="I253" s="19">
        <v>0</v>
      </c>
      <c r="J253" s="19">
        <v>0</v>
      </c>
      <c r="K253" s="19">
        <v>0</v>
      </c>
      <c r="L253" s="19">
        <f>+D253</f>
        <v>10000</v>
      </c>
      <c r="M253" s="28"/>
      <c r="W253" s="19"/>
      <c r="X253" s="19"/>
      <c r="Y253" s="19"/>
    </row>
    <row r="254" spans="2:25" ht="10.5">
      <c r="B254" s="1" t="s">
        <v>191</v>
      </c>
      <c r="C254" s="1" t="s">
        <v>148</v>
      </c>
      <c r="D254" s="19">
        <v>2368</v>
      </c>
      <c r="F254" s="19">
        <v>0</v>
      </c>
      <c r="G254" s="19">
        <f t="shared" si="35"/>
        <v>0</v>
      </c>
      <c r="H254" s="19">
        <v>0</v>
      </c>
      <c r="I254" s="19">
        <v>0</v>
      </c>
      <c r="J254" s="19">
        <v>0</v>
      </c>
      <c r="K254" s="19">
        <v>0</v>
      </c>
      <c r="L254" s="19">
        <f>+D254</f>
        <v>2368</v>
      </c>
      <c r="M254" s="28"/>
      <c r="W254" s="19"/>
      <c r="X254" s="19"/>
      <c r="Y254" s="19"/>
    </row>
    <row r="255" spans="2:25" ht="10.5">
      <c r="B255" s="1" t="s">
        <v>192</v>
      </c>
      <c r="C255" s="1" t="s">
        <v>148</v>
      </c>
      <c r="D255" s="19">
        <v>82888</v>
      </c>
      <c r="F255" s="19">
        <v>0</v>
      </c>
      <c r="G255" s="19">
        <f t="shared" si="35"/>
        <v>0</v>
      </c>
      <c r="H255" s="19">
        <v>0</v>
      </c>
      <c r="I255" s="19">
        <v>0</v>
      </c>
      <c r="J255" s="19">
        <v>0</v>
      </c>
      <c r="K255" s="19">
        <v>0</v>
      </c>
      <c r="L255" s="19">
        <f>+D255</f>
        <v>82888</v>
      </c>
      <c r="M255" s="28"/>
      <c r="W255" s="19"/>
      <c r="X255" s="19"/>
      <c r="Y255" s="19"/>
    </row>
    <row r="256" spans="2:25" ht="10.5">
      <c r="B256" s="1" t="s">
        <v>274</v>
      </c>
      <c r="C256" s="1" t="s">
        <v>148</v>
      </c>
      <c r="D256" s="19">
        <v>5799</v>
      </c>
      <c r="F256" s="19">
        <v>0</v>
      </c>
      <c r="G256" s="19">
        <f t="shared" si="35"/>
        <v>0</v>
      </c>
      <c r="H256" s="19">
        <v>0</v>
      </c>
      <c r="I256" s="19">
        <v>0</v>
      </c>
      <c r="J256" s="19">
        <v>0</v>
      </c>
      <c r="K256" s="19">
        <v>0</v>
      </c>
      <c r="L256" s="19">
        <f>+D256</f>
        <v>5799</v>
      </c>
      <c r="M256" s="28"/>
      <c r="W256" s="19"/>
      <c r="X256" s="19"/>
      <c r="Y256" s="19"/>
    </row>
    <row r="257" spans="2:25" ht="10.5">
      <c r="B257" s="1" t="s">
        <v>55</v>
      </c>
      <c r="C257" s="1" t="s">
        <v>46</v>
      </c>
      <c r="D257" s="19">
        <v>169338</v>
      </c>
      <c r="F257" s="19">
        <f aca="true" t="shared" si="36" ref="F257:L257">ROUND($D257*F$246,0)</f>
        <v>20265</v>
      </c>
      <c r="G257" s="19">
        <f t="shared" si="35"/>
        <v>136504</v>
      </c>
      <c r="H257" s="19">
        <f t="shared" si="36"/>
        <v>2272</v>
      </c>
      <c r="I257" s="19">
        <f t="shared" si="36"/>
        <v>3069</v>
      </c>
      <c r="J257" s="19">
        <f t="shared" si="36"/>
        <v>1190</v>
      </c>
      <c r="K257" s="19">
        <f t="shared" si="36"/>
        <v>1163</v>
      </c>
      <c r="L257" s="19">
        <f t="shared" si="36"/>
        <v>4875</v>
      </c>
      <c r="M257" s="28"/>
      <c r="W257" s="19"/>
      <c r="X257" s="19"/>
      <c r="Y257" s="19"/>
    </row>
    <row r="258" spans="2:25" ht="10.5">
      <c r="B258" s="1" t="s">
        <v>206</v>
      </c>
      <c r="C258" s="1" t="s">
        <v>148</v>
      </c>
      <c r="D258" s="19">
        <v>4799</v>
      </c>
      <c r="F258" s="19">
        <v>0</v>
      </c>
      <c r="G258" s="19">
        <f t="shared" si="35"/>
        <v>0</v>
      </c>
      <c r="H258" s="19">
        <v>0</v>
      </c>
      <c r="I258" s="19">
        <v>0</v>
      </c>
      <c r="J258" s="19">
        <v>0</v>
      </c>
      <c r="K258" s="19">
        <v>0</v>
      </c>
      <c r="L258" s="19">
        <f>+D258</f>
        <v>4799</v>
      </c>
      <c r="M258" s="28"/>
      <c r="W258" s="19"/>
      <c r="X258" s="19"/>
      <c r="Y258" s="19"/>
    </row>
    <row r="259" spans="2:25" ht="10.5">
      <c r="B259" s="1" t="s">
        <v>56</v>
      </c>
      <c r="C259" s="1" t="s">
        <v>46</v>
      </c>
      <c r="D259" s="19">
        <v>69993</v>
      </c>
      <c r="F259" s="19">
        <f aca="true" t="shared" si="37" ref="F259:L263">ROUND($D259*F$246,0)</f>
        <v>8376</v>
      </c>
      <c r="G259" s="19">
        <f t="shared" si="35"/>
        <v>56421</v>
      </c>
      <c r="H259" s="19">
        <f t="shared" si="37"/>
        <v>939</v>
      </c>
      <c r="I259" s="19">
        <f t="shared" si="37"/>
        <v>1269</v>
      </c>
      <c r="J259" s="19">
        <f t="shared" si="37"/>
        <v>492</v>
      </c>
      <c r="K259" s="19">
        <f t="shared" si="37"/>
        <v>481</v>
      </c>
      <c r="L259" s="19">
        <f t="shared" si="37"/>
        <v>2015</v>
      </c>
      <c r="M259" s="28"/>
      <c r="W259" s="19"/>
      <c r="X259" s="19"/>
      <c r="Y259" s="19"/>
    </row>
    <row r="260" spans="2:25" ht="10.5">
      <c r="B260" s="1" t="s">
        <v>272</v>
      </c>
      <c r="C260" s="1" t="s">
        <v>46</v>
      </c>
      <c r="D260" s="19">
        <v>1533</v>
      </c>
      <c r="F260" s="19">
        <f t="shared" si="37"/>
        <v>183</v>
      </c>
      <c r="G260" s="19">
        <f>+D260-F260-K260-L260-H260-I260-J260</f>
        <v>1235</v>
      </c>
      <c r="H260" s="19">
        <f t="shared" si="37"/>
        <v>21</v>
      </c>
      <c r="I260" s="19">
        <f t="shared" si="37"/>
        <v>28</v>
      </c>
      <c r="J260" s="19">
        <f t="shared" si="37"/>
        <v>11</v>
      </c>
      <c r="K260" s="19">
        <f t="shared" si="37"/>
        <v>11</v>
      </c>
      <c r="L260" s="19">
        <f t="shared" si="37"/>
        <v>44</v>
      </c>
      <c r="M260" s="28"/>
      <c r="W260" s="19"/>
      <c r="X260" s="19"/>
      <c r="Y260" s="19"/>
    </row>
    <row r="261" spans="2:25" ht="10.5">
      <c r="B261" s="1" t="s">
        <v>256</v>
      </c>
      <c r="C261" s="1" t="s">
        <v>46</v>
      </c>
      <c r="D261" s="19">
        <v>13825</v>
      </c>
      <c r="F261" s="19">
        <f t="shared" si="37"/>
        <v>1655</v>
      </c>
      <c r="G261" s="19">
        <f t="shared" si="35"/>
        <v>11144</v>
      </c>
      <c r="H261" s="19">
        <f t="shared" si="37"/>
        <v>185</v>
      </c>
      <c r="I261" s="19">
        <f t="shared" si="37"/>
        <v>251</v>
      </c>
      <c r="J261" s="19">
        <f t="shared" si="37"/>
        <v>97</v>
      </c>
      <c r="K261" s="19">
        <f t="shared" si="37"/>
        <v>95</v>
      </c>
      <c r="L261" s="19">
        <f t="shared" si="37"/>
        <v>398</v>
      </c>
      <c r="M261" s="28"/>
      <c r="W261" s="19"/>
      <c r="X261" s="19"/>
      <c r="Y261" s="19"/>
    </row>
    <row r="262" spans="2:25" ht="10.5">
      <c r="B262" s="1" t="s">
        <v>273</v>
      </c>
      <c r="C262" s="1" t="s">
        <v>148</v>
      </c>
      <c r="D262" s="19">
        <v>4204</v>
      </c>
      <c r="F262" s="19">
        <v>0</v>
      </c>
      <c r="G262" s="19">
        <v>0</v>
      </c>
      <c r="H262" s="19">
        <v>0</v>
      </c>
      <c r="I262" s="19">
        <v>0</v>
      </c>
      <c r="J262" s="19">
        <v>0</v>
      </c>
      <c r="K262" s="19">
        <v>0</v>
      </c>
      <c r="L262" s="19">
        <f>+D262</f>
        <v>4204</v>
      </c>
      <c r="M262" s="28"/>
      <c r="W262" s="19"/>
      <c r="X262" s="19"/>
      <c r="Y262" s="19"/>
    </row>
    <row r="263" spans="2:25" ht="10.5">
      <c r="B263" s="1" t="s">
        <v>57</v>
      </c>
      <c r="C263" s="1" t="s">
        <v>46</v>
      </c>
      <c r="D263" s="19">
        <v>4796</v>
      </c>
      <c r="F263" s="19">
        <f t="shared" si="37"/>
        <v>574</v>
      </c>
      <c r="G263" s="19">
        <f t="shared" si="35"/>
        <v>3866</v>
      </c>
      <c r="H263" s="19">
        <f t="shared" si="37"/>
        <v>64</v>
      </c>
      <c r="I263" s="19">
        <f t="shared" si="37"/>
        <v>87</v>
      </c>
      <c r="J263" s="19">
        <f t="shared" si="37"/>
        <v>34</v>
      </c>
      <c r="K263" s="19">
        <f t="shared" si="37"/>
        <v>33</v>
      </c>
      <c r="L263" s="19">
        <f t="shared" si="37"/>
        <v>138</v>
      </c>
      <c r="M263" s="28"/>
      <c r="W263" s="19"/>
      <c r="X263" s="19"/>
      <c r="Y263" s="19"/>
    </row>
    <row r="264" spans="2:25" ht="10.5">
      <c r="B264" s="1" t="s">
        <v>257</v>
      </c>
      <c r="C264" s="1" t="s">
        <v>260</v>
      </c>
      <c r="D264" s="64">
        <v>396489</v>
      </c>
      <c r="E264" s="60"/>
      <c r="F264" s="64">
        <f>D264</f>
        <v>396489</v>
      </c>
      <c r="G264" s="64">
        <f t="shared" si="35"/>
        <v>0</v>
      </c>
      <c r="H264" s="64">
        <v>0</v>
      </c>
      <c r="I264" s="64">
        <v>0</v>
      </c>
      <c r="J264" s="64">
        <v>0</v>
      </c>
      <c r="K264" s="64">
        <v>0</v>
      </c>
      <c r="L264" s="64">
        <v>0</v>
      </c>
      <c r="M264" s="28"/>
      <c r="V264" s="28"/>
      <c r="W264" s="19"/>
      <c r="X264" s="19"/>
      <c r="Y264" s="19"/>
    </row>
    <row r="265" spans="13:25" ht="10.5">
      <c r="M265" s="28"/>
      <c r="W265" s="19"/>
      <c r="X265" s="19"/>
      <c r="Y265" s="19"/>
    </row>
    <row r="266" spans="1:25" ht="10.5">
      <c r="A266" s="1" t="s">
        <v>49</v>
      </c>
      <c r="D266" s="52">
        <f>SUM(D249:D265)+D245</f>
        <v>25036043</v>
      </c>
      <c r="F266" s="52">
        <f>ROUND(SUM(F249:F265)+F245,0)</f>
        <v>3332050</v>
      </c>
      <c r="G266" s="52">
        <f aca="true" t="shared" si="38" ref="G266:L266">SUM(G249:G265)+G245</f>
        <v>19773148</v>
      </c>
      <c r="H266" s="52">
        <f t="shared" si="38"/>
        <v>329100</v>
      </c>
      <c r="I266" s="52">
        <f t="shared" si="38"/>
        <v>444569</v>
      </c>
      <c r="J266" s="52">
        <f t="shared" si="38"/>
        <v>172442</v>
      </c>
      <c r="K266" s="52">
        <f t="shared" si="38"/>
        <v>168444</v>
      </c>
      <c r="L266" s="52">
        <f t="shared" si="38"/>
        <v>816290</v>
      </c>
      <c r="M266" s="28"/>
      <c r="W266" s="19"/>
      <c r="X266" s="19"/>
      <c r="Y266" s="19"/>
    </row>
    <row r="267" spans="4:25" ht="10.5">
      <c r="D267" s="52"/>
      <c r="F267" s="52"/>
      <c r="G267" s="52"/>
      <c r="H267" s="52"/>
      <c r="I267" s="52"/>
      <c r="J267" s="52"/>
      <c r="K267" s="52"/>
      <c r="L267" s="52"/>
      <c r="M267" s="28"/>
      <c r="W267" s="19"/>
      <c r="X267" s="19"/>
      <c r="Y267" s="19"/>
    </row>
    <row r="268" spans="1:25" ht="10.5">
      <c r="A268" s="1" t="s">
        <v>258</v>
      </c>
      <c r="F268" s="19"/>
      <c r="G268" s="19"/>
      <c r="H268" s="19"/>
      <c r="I268" s="19"/>
      <c r="J268" s="19"/>
      <c r="K268" s="19"/>
      <c r="L268" s="19"/>
      <c r="M268" s="28"/>
      <c r="W268" s="19"/>
      <c r="X268" s="19"/>
      <c r="Y268" s="19"/>
    </row>
    <row r="269" spans="2:25" ht="10.5">
      <c r="B269" s="1" t="s">
        <v>213</v>
      </c>
      <c r="D269" s="19">
        <v>-1450</v>
      </c>
      <c r="F269" s="19">
        <f>D269</f>
        <v>-1450</v>
      </c>
      <c r="G269" s="19"/>
      <c r="H269" s="19"/>
      <c r="I269" s="19"/>
      <c r="J269" s="19"/>
      <c r="K269" s="19"/>
      <c r="L269" s="19"/>
      <c r="M269" s="28"/>
      <c r="W269" s="19"/>
      <c r="X269" s="19"/>
      <c r="Y269" s="19"/>
    </row>
    <row r="270" spans="2:25" ht="10.5">
      <c r="B270" s="1" t="s">
        <v>97</v>
      </c>
      <c r="D270" s="51">
        <v>75791</v>
      </c>
      <c r="E270" s="28"/>
      <c r="F270" s="51">
        <f aca="true" t="shared" si="39" ref="F270:L270">ROUND($D270*F$246,0)</f>
        <v>9070</v>
      </c>
      <c r="G270" s="51">
        <f>+D270-F270-K270-L270-H270-I270-J270</f>
        <v>61095</v>
      </c>
      <c r="H270" s="51">
        <f t="shared" si="39"/>
        <v>1017</v>
      </c>
      <c r="I270" s="51">
        <f t="shared" si="39"/>
        <v>1374</v>
      </c>
      <c r="J270" s="51">
        <f t="shared" si="39"/>
        <v>533</v>
      </c>
      <c r="K270" s="51">
        <f t="shared" si="39"/>
        <v>520</v>
      </c>
      <c r="L270" s="51">
        <f t="shared" si="39"/>
        <v>2182</v>
      </c>
      <c r="M270" s="28"/>
      <c r="W270" s="19"/>
      <c r="X270" s="19"/>
      <c r="Y270" s="19"/>
    </row>
    <row r="271" spans="6:25" ht="10.5">
      <c r="F271" s="19"/>
      <c r="G271" s="19"/>
      <c r="H271" s="19"/>
      <c r="I271" s="19"/>
      <c r="J271" s="19"/>
      <c r="K271" s="19"/>
      <c r="L271" s="19"/>
      <c r="M271" s="28"/>
      <c r="W271" s="19"/>
      <c r="X271" s="19"/>
      <c r="Y271" s="19"/>
    </row>
    <row r="272" spans="1:25" ht="10.5">
      <c r="A272" s="1" t="s">
        <v>50</v>
      </c>
      <c r="D272" s="52">
        <f>SUM(D266:D271)</f>
        <v>25110384</v>
      </c>
      <c r="F272" s="19">
        <f>ROUND(SUM(F266:F271),0)</f>
        <v>3339670</v>
      </c>
      <c r="G272" s="19">
        <f aca="true" t="shared" si="40" ref="G272:L272">SUM(G266:G271)</f>
        <v>19834243</v>
      </c>
      <c r="H272" s="19">
        <f t="shared" si="40"/>
        <v>330117</v>
      </c>
      <c r="I272" s="19">
        <f t="shared" si="40"/>
        <v>445943</v>
      </c>
      <c r="J272" s="19">
        <f t="shared" si="40"/>
        <v>172975</v>
      </c>
      <c r="K272" s="19">
        <f t="shared" si="40"/>
        <v>168964</v>
      </c>
      <c r="L272" s="19">
        <f t="shared" si="40"/>
        <v>818472</v>
      </c>
      <c r="M272" s="28"/>
      <c r="W272" s="19"/>
      <c r="X272" s="19"/>
      <c r="Y272" s="19"/>
    </row>
    <row r="273" spans="4:25" ht="10.5">
      <c r="D273" s="35"/>
      <c r="E273" s="28"/>
      <c r="F273" s="35"/>
      <c r="G273" s="35"/>
      <c r="H273" s="35"/>
      <c r="I273" s="35"/>
      <c r="J273" s="35"/>
      <c r="K273" s="35"/>
      <c r="L273" s="35"/>
      <c r="M273" s="28"/>
      <c r="V273" s="28"/>
      <c r="W273" s="19"/>
      <c r="X273" s="19"/>
      <c r="Y273" s="19"/>
    </row>
    <row r="274" spans="2:25" ht="10.5">
      <c r="B274" s="1" t="s">
        <v>65</v>
      </c>
      <c r="D274" s="51">
        <f>SUM(F274:L274)</f>
        <v>-1433379</v>
      </c>
      <c r="E274" s="28"/>
      <c r="F274" s="51">
        <v>0</v>
      </c>
      <c r="G274" s="51">
        <v>0</v>
      </c>
      <c r="H274" s="51">
        <v>0</v>
      </c>
      <c r="I274" s="51">
        <f>-I272</f>
        <v>-445943</v>
      </c>
      <c r="J274" s="51">
        <v>0</v>
      </c>
      <c r="K274" s="51">
        <f>-K272</f>
        <v>-168964</v>
      </c>
      <c r="L274" s="51">
        <f>-L272</f>
        <v>-818472</v>
      </c>
      <c r="M274" s="28"/>
      <c r="V274" s="28"/>
      <c r="W274" s="19">
        <f>SUM(F274:L274)</f>
        <v>-1433379</v>
      </c>
      <c r="X274" s="19">
        <f>W274-D274</f>
        <v>0</v>
      </c>
      <c r="Y274" s="19"/>
    </row>
    <row r="275" spans="5:25" ht="10.5">
      <c r="E275" s="28"/>
      <c r="M275" s="28"/>
      <c r="W275" s="19"/>
      <c r="X275" s="19"/>
      <c r="Y275" s="19"/>
    </row>
    <row r="276" spans="1:25" ht="11.25" thickBot="1">
      <c r="A276" s="2" t="s">
        <v>161</v>
      </c>
      <c r="D276" s="53">
        <f>+D274+D272</f>
        <v>23677005</v>
      </c>
      <c r="E276" s="32"/>
      <c r="F276" s="53">
        <f aca="true" t="shared" si="41" ref="F276:L276">+F274+F272</f>
        <v>3339670</v>
      </c>
      <c r="G276" s="53">
        <f t="shared" si="41"/>
        <v>19834243</v>
      </c>
      <c r="H276" s="53">
        <f t="shared" si="41"/>
        <v>330117</v>
      </c>
      <c r="I276" s="53">
        <f t="shared" si="41"/>
        <v>0</v>
      </c>
      <c r="J276" s="53">
        <f t="shared" si="41"/>
        <v>172975</v>
      </c>
      <c r="K276" s="53">
        <f t="shared" si="41"/>
        <v>0</v>
      </c>
      <c r="L276" s="53">
        <f t="shared" si="41"/>
        <v>0</v>
      </c>
      <c r="M276" s="32"/>
      <c r="V276" s="32"/>
      <c r="W276" s="19">
        <f>SUM(F276:L276)</f>
        <v>23677005</v>
      </c>
      <c r="X276" s="19"/>
      <c r="Y276" s="19"/>
    </row>
    <row r="277" spans="1:22" ht="11.25" thickTop="1">
      <c r="A277" s="37"/>
      <c r="B277" s="38"/>
      <c r="C277" s="3"/>
      <c r="D277" s="3"/>
      <c r="E277" s="3"/>
      <c r="F277" s="3"/>
      <c r="G277" s="3"/>
      <c r="H277" s="3"/>
      <c r="I277" s="3"/>
      <c r="J277" s="3"/>
      <c r="K277" s="3"/>
      <c r="L277" s="3"/>
      <c r="M277" s="41"/>
      <c r="N277" s="3"/>
      <c r="O277" s="3"/>
      <c r="P277" s="3"/>
      <c r="Q277" s="3"/>
      <c r="R277" s="3"/>
      <c r="S277" s="3"/>
      <c r="T277" s="3"/>
      <c r="U277" s="3"/>
      <c r="V277" s="3"/>
    </row>
    <row r="278" spans="1:22" ht="10.5">
      <c r="A278" s="37">
        <v>1.2</v>
      </c>
      <c r="B278" s="38" t="s">
        <v>69</v>
      </c>
      <c r="C278" s="3"/>
      <c r="D278" s="3"/>
      <c r="E278" s="3"/>
      <c r="F278" s="3"/>
      <c r="G278" s="3"/>
      <c r="H278" s="3"/>
      <c r="I278" s="3"/>
      <c r="J278" s="3"/>
      <c r="K278" s="3"/>
      <c r="L278" s="3" t="s">
        <v>66</v>
      </c>
      <c r="M278" s="41"/>
      <c r="N278" s="3"/>
      <c r="O278" s="3"/>
      <c r="P278" s="3"/>
      <c r="Q278" s="3"/>
      <c r="R278" s="3"/>
      <c r="S278" s="3"/>
      <c r="T278" s="3"/>
      <c r="U278" s="3"/>
      <c r="V278" s="3"/>
    </row>
    <row r="279" ht="10.5">
      <c r="M279" s="28"/>
    </row>
    <row r="280" spans="2:13" ht="10.5">
      <c r="B280" s="2" t="s">
        <v>0</v>
      </c>
      <c r="M280" s="28"/>
    </row>
    <row r="281" spans="2:13" ht="10.5">
      <c r="B281" s="77" t="s">
        <v>1</v>
      </c>
      <c r="F281" s="52">
        <f>+F276</f>
        <v>3339670</v>
      </c>
      <c r="M281" s="28"/>
    </row>
    <row r="282" spans="2:13" ht="10.5">
      <c r="B282" s="77"/>
      <c r="F282" s="80">
        <v>0</v>
      </c>
      <c r="M282" s="28"/>
    </row>
    <row r="283" spans="2:13" ht="10.5">
      <c r="B283" s="77"/>
      <c r="F283" s="28"/>
      <c r="M283" s="28"/>
    </row>
    <row r="284" spans="2:13" ht="11.25" thickBot="1">
      <c r="B284" s="78" t="s">
        <v>3</v>
      </c>
      <c r="F284" s="81">
        <f>SUM(F281:F283)</f>
        <v>3339670</v>
      </c>
      <c r="M284" s="28"/>
    </row>
    <row r="285" ht="11.25" thickTop="1">
      <c r="M285" s="28"/>
    </row>
    <row r="286" spans="2:13" ht="10.5">
      <c r="B286" s="2" t="s">
        <v>4</v>
      </c>
      <c r="M286" s="28"/>
    </row>
    <row r="287" ht="10.5">
      <c r="M287" s="28"/>
    </row>
    <row r="288" spans="1:22" ht="31.5">
      <c r="A288" s="5" t="s">
        <v>25</v>
      </c>
      <c r="B288" s="26" t="s">
        <v>163</v>
      </c>
      <c r="C288" s="5" t="s">
        <v>282</v>
      </c>
      <c r="D288" s="13" t="s">
        <v>149</v>
      </c>
      <c r="E288" s="5"/>
      <c r="F288" s="5" t="s">
        <v>150</v>
      </c>
      <c r="G288" s="5"/>
      <c r="H288" s="5"/>
      <c r="I288" s="5"/>
      <c r="J288" s="5"/>
      <c r="K288" s="5"/>
      <c r="L288" s="5"/>
      <c r="M288" s="44"/>
      <c r="N288" s="5"/>
      <c r="O288" s="5"/>
      <c r="P288" s="5"/>
      <c r="Q288" s="5"/>
      <c r="R288" s="5"/>
      <c r="S288" s="5"/>
      <c r="T288" s="5"/>
      <c r="U288" s="5"/>
      <c r="V288" s="5"/>
    </row>
    <row r="289" spans="1:22" ht="10.5">
      <c r="A289" s="5"/>
      <c r="B289" s="26"/>
      <c r="C289" s="5"/>
      <c r="D289" s="13"/>
      <c r="E289" s="5"/>
      <c r="F289" s="5"/>
      <c r="G289" s="5"/>
      <c r="H289" s="5"/>
      <c r="I289" s="5"/>
      <c r="J289" s="5"/>
      <c r="K289" s="5"/>
      <c r="L289" s="5"/>
      <c r="M289" s="44"/>
      <c r="N289" s="5"/>
      <c r="O289" s="5"/>
      <c r="P289" s="5"/>
      <c r="Q289" s="5"/>
      <c r="R289" s="5"/>
      <c r="S289" s="5"/>
      <c r="T289" s="5"/>
      <c r="U289" s="5"/>
      <c r="V289" s="5"/>
    </row>
    <row r="290" spans="1:13" ht="10.5">
      <c r="A290" s="1">
        <v>1</v>
      </c>
      <c r="B290" s="1" t="s">
        <v>61</v>
      </c>
      <c r="C290" s="50">
        <f>G245</f>
        <v>17728011</v>
      </c>
      <c r="D290" s="16">
        <f>ROUND(C290/$C$308,8)</f>
        <v>0.64386536</v>
      </c>
      <c r="F290" s="50">
        <f aca="true" t="shared" si="42" ref="F290:F295">ROUND(D290*$F$284,0)</f>
        <v>2150298</v>
      </c>
      <c r="M290" s="28"/>
    </row>
    <row r="291" spans="1:13" ht="10.5">
      <c r="A291" s="1">
        <v>1</v>
      </c>
      <c r="B291" s="1" t="s">
        <v>62</v>
      </c>
      <c r="C291" s="19">
        <f>H245</f>
        <v>295061</v>
      </c>
      <c r="D291" s="16">
        <f>ROUND(C291/$C$308,7)</f>
        <v>0.0107163</v>
      </c>
      <c r="F291" s="19">
        <f t="shared" si="42"/>
        <v>35789</v>
      </c>
      <c r="M291" s="28"/>
    </row>
    <row r="292" spans="1:13" ht="10.5">
      <c r="A292" s="1">
        <v>1</v>
      </c>
      <c r="B292" s="1" t="s">
        <v>64</v>
      </c>
      <c r="C292" s="19">
        <f>J245</f>
        <v>154606</v>
      </c>
      <c r="D292" s="16">
        <f>ROUND(C292/$C$308,7)</f>
        <v>0.0056152</v>
      </c>
      <c r="F292" s="19">
        <f t="shared" si="42"/>
        <v>18753</v>
      </c>
      <c r="M292" s="28"/>
    </row>
    <row r="293" spans="1:13" ht="10.5">
      <c r="A293" s="1">
        <f>+A561</f>
        <v>2</v>
      </c>
      <c r="B293" s="1" t="s">
        <v>94</v>
      </c>
      <c r="C293" s="19">
        <f>I245</f>
        <v>398585</v>
      </c>
      <c r="D293" s="16">
        <f>ROUND(C293/$C$308,7)</f>
        <v>0.0144762</v>
      </c>
      <c r="F293" s="19">
        <f t="shared" si="42"/>
        <v>48346</v>
      </c>
      <c r="M293" s="28"/>
    </row>
    <row r="294" spans="1:13" ht="10.5">
      <c r="A294" s="1">
        <f>+A562</f>
        <v>3</v>
      </c>
      <c r="B294" s="1" t="s">
        <v>63</v>
      </c>
      <c r="C294" s="19">
        <f>K245</f>
        <v>151020</v>
      </c>
      <c r="D294" s="16">
        <f>ROUND(C294/$C$308,7)</f>
        <v>0.0054849</v>
      </c>
      <c r="F294" s="19">
        <f t="shared" si="42"/>
        <v>18318</v>
      </c>
      <c r="M294" s="28"/>
    </row>
    <row r="295" spans="1:13" ht="10.5">
      <c r="A295" s="1">
        <f>+A563</f>
        <v>4</v>
      </c>
      <c r="B295" s="1" t="s">
        <v>159</v>
      </c>
      <c r="C295" s="19">
        <f>L245</f>
        <v>633186</v>
      </c>
      <c r="D295" s="16">
        <f>ROUND(C295/$C$308,7)</f>
        <v>0.0229967</v>
      </c>
      <c r="F295" s="19">
        <f t="shared" si="42"/>
        <v>76801</v>
      </c>
      <c r="M295" s="28"/>
    </row>
    <row r="296" spans="3:13" ht="10.5">
      <c r="C296" s="19"/>
      <c r="D296" s="16"/>
      <c r="M296" s="28"/>
    </row>
    <row r="297" spans="1:23" ht="10.5">
      <c r="A297" s="1">
        <f>+A564</f>
        <v>5</v>
      </c>
      <c r="B297" s="1" t="s">
        <v>201</v>
      </c>
      <c r="C297" s="49">
        <v>169732</v>
      </c>
      <c r="D297" s="16">
        <f aca="true" t="shared" si="43" ref="D297:D305">ROUND(C297/$C$308,7)</f>
        <v>0.0061645</v>
      </c>
      <c r="F297" s="19">
        <f aca="true" t="shared" si="44" ref="F297:F305">ROUND(D297*$F$284,0)</f>
        <v>20587</v>
      </c>
      <c r="M297" s="28"/>
      <c r="W297" s="19"/>
    </row>
    <row r="298" spans="1:23" ht="10.5">
      <c r="A298" s="1">
        <f aca="true" t="shared" si="45" ref="A298:A305">+A565</f>
        <v>6</v>
      </c>
      <c r="B298" s="1" t="s">
        <v>5</v>
      </c>
      <c r="C298" s="49">
        <v>151027</v>
      </c>
      <c r="D298" s="16">
        <f t="shared" si="43"/>
        <v>0.0054852</v>
      </c>
      <c r="F298" s="19">
        <f t="shared" si="44"/>
        <v>18319</v>
      </c>
      <c r="M298" s="28"/>
      <c r="W298" s="19"/>
    </row>
    <row r="299" spans="1:13" ht="10.5">
      <c r="A299" s="1">
        <f t="shared" si="45"/>
        <v>7</v>
      </c>
      <c r="B299" s="1" t="s">
        <v>84</v>
      </c>
      <c r="C299" s="49">
        <v>2921173</v>
      </c>
      <c r="D299" s="16">
        <f t="shared" si="43"/>
        <v>0.1060944</v>
      </c>
      <c r="F299" s="19">
        <f t="shared" si="44"/>
        <v>354320</v>
      </c>
      <c r="M299" s="28"/>
    </row>
    <row r="300" spans="1:13" ht="10.5">
      <c r="A300" s="1">
        <f t="shared" si="45"/>
        <v>8</v>
      </c>
      <c r="B300" s="1" t="s">
        <v>202</v>
      </c>
      <c r="C300" s="49">
        <v>261859</v>
      </c>
      <c r="D300" s="16">
        <f t="shared" si="43"/>
        <v>0.0095105</v>
      </c>
      <c r="F300" s="19">
        <f t="shared" si="44"/>
        <v>31762</v>
      </c>
      <c r="M300" s="28"/>
    </row>
    <row r="301" spans="1:13" ht="10.5">
      <c r="A301" s="1">
        <f t="shared" si="45"/>
        <v>9</v>
      </c>
      <c r="B301" s="1" t="s">
        <v>83</v>
      </c>
      <c r="C301" s="49">
        <v>1405633</v>
      </c>
      <c r="D301" s="16">
        <f t="shared" si="43"/>
        <v>0.0510513</v>
      </c>
      <c r="F301" s="19">
        <f t="shared" si="44"/>
        <v>170494</v>
      </c>
      <c r="M301" s="28"/>
    </row>
    <row r="302" spans="1:13" ht="10.5">
      <c r="A302" s="1">
        <f t="shared" si="45"/>
        <v>10</v>
      </c>
      <c r="B302" s="1" t="s">
        <v>203</v>
      </c>
      <c r="C302" s="49">
        <v>2917354</v>
      </c>
      <c r="D302" s="16">
        <f t="shared" si="43"/>
        <v>0.1059557</v>
      </c>
      <c r="F302" s="19">
        <f t="shared" si="44"/>
        <v>353857</v>
      </c>
      <c r="M302" s="28"/>
    </row>
    <row r="303" spans="1:13" ht="10.5">
      <c r="A303" s="1">
        <f t="shared" si="45"/>
        <v>11</v>
      </c>
      <c r="B303" s="1" t="s">
        <v>204</v>
      </c>
      <c r="C303" s="49">
        <v>118334</v>
      </c>
      <c r="D303" s="16">
        <f t="shared" si="43"/>
        <v>0.0042978</v>
      </c>
      <c r="F303" s="19">
        <f t="shared" si="44"/>
        <v>14353</v>
      </c>
      <c r="M303" s="28"/>
    </row>
    <row r="304" spans="1:13" ht="10.5">
      <c r="A304" s="1">
        <f t="shared" si="45"/>
        <v>12</v>
      </c>
      <c r="B304" s="1" t="s">
        <v>82</v>
      </c>
      <c r="C304" s="49">
        <v>72400</v>
      </c>
      <c r="D304" s="16">
        <f t="shared" si="43"/>
        <v>0.0026295</v>
      </c>
      <c r="F304" s="19">
        <f t="shared" si="44"/>
        <v>8782</v>
      </c>
      <c r="M304" s="28"/>
    </row>
    <row r="305" spans="1:13" ht="10.5">
      <c r="A305" s="1">
        <f t="shared" si="45"/>
        <v>13</v>
      </c>
      <c r="B305" s="1" t="s">
        <v>190</v>
      </c>
      <c r="C305" s="49">
        <v>155743</v>
      </c>
      <c r="D305" s="16">
        <f t="shared" si="43"/>
        <v>0.0056564</v>
      </c>
      <c r="F305" s="19">
        <f t="shared" si="44"/>
        <v>18891</v>
      </c>
      <c r="M305" s="28"/>
    </row>
    <row r="306" spans="3:13" ht="10.5">
      <c r="C306" s="21"/>
      <c r="D306" s="22"/>
      <c r="E306" s="60"/>
      <c r="F306" s="21"/>
      <c r="M306" s="28"/>
    </row>
    <row r="307" ht="10.5">
      <c r="M307" s="28"/>
    </row>
    <row r="308" spans="1:13" ht="11.25" thickBot="1">
      <c r="A308" s="2" t="s">
        <v>162</v>
      </c>
      <c r="C308" s="82">
        <f>SUM(C290:C307)</f>
        <v>27533724</v>
      </c>
      <c r="D308" s="66">
        <f>SUM(D290:D306)</f>
        <v>0.9999999600000001</v>
      </c>
      <c r="E308" s="67"/>
      <c r="F308" s="82">
        <f>ROUND(SUM(F290:F306),0)</f>
        <v>3339670</v>
      </c>
      <c r="M308" s="28"/>
    </row>
    <row r="309" spans="1:22" ht="11.25" thickTop="1">
      <c r="A309" s="37"/>
      <c r="B309" s="2"/>
      <c r="L309" s="3"/>
      <c r="M309" s="41"/>
      <c r="N309" s="3"/>
      <c r="O309" s="3"/>
      <c r="P309" s="3"/>
      <c r="Q309" s="3"/>
      <c r="R309" s="3"/>
      <c r="S309" s="3"/>
      <c r="T309" s="3"/>
      <c r="U309" s="3"/>
      <c r="V309" s="3"/>
    </row>
    <row r="310" spans="1:22" ht="10.5">
      <c r="A310" s="37">
        <v>1.3</v>
      </c>
      <c r="B310" s="2" t="s">
        <v>67</v>
      </c>
      <c r="L310" s="3" t="s">
        <v>66</v>
      </c>
      <c r="M310" s="41"/>
      <c r="N310" s="3"/>
      <c r="O310" s="3"/>
      <c r="P310" s="3"/>
      <c r="Q310" s="3"/>
      <c r="R310" s="3"/>
      <c r="S310" s="3"/>
      <c r="T310" s="3"/>
      <c r="U310" s="3"/>
      <c r="V310" s="3"/>
    </row>
    <row r="311" ht="10.5">
      <c r="M311" s="28"/>
    </row>
    <row r="312" spans="2:13" ht="10.5">
      <c r="B312" s="2" t="s">
        <v>0</v>
      </c>
      <c r="M312" s="28"/>
    </row>
    <row r="313" spans="2:13" ht="10.5">
      <c r="B313" s="77" t="s">
        <v>1</v>
      </c>
      <c r="F313" s="79">
        <f>+G276</f>
        <v>19834243</v>
      </c>
      <c r="M313" s="28"/>
    </row>
    <row r="314" spans="2:13" ht="10.5">
      <c r="B314" s="77" t="s">
        <v>2</v>
      </c>
      <c r="F314" s="80">
        <f>+F290</f>
        <v>2150298</v>
      </c>
      <c r="M314" s="28"/>
    </row>
    <row r="315" spans="2:13" ht="10.5">
      <c r="B315" s="77"/>
      <c r="F315" s="28"/>
      <c r="M315" s="28"/>
    </row>
    <row r="316" spans="2:13" ht="11.25" thickBot="1">
      <c r="B316" s="78" t="s">
        <v>3</v>
      </c>
      <c r="F316" s="81">
        <f>SUM(F313:F315)</f>
        <v>21984541</v>
      </c>
      <c r="M316" s="28"/>
    </row>
    <row r="317" ht="11.25" thickTop="1">
      <c r="M317" s="28"/>
    </row>
    <row r="318" spans="2:13" ht="10.5">
      <c r="B318" s="2" t="s">
        <v>4</v>
      </c>
      <c r="M318" s="28"/>
    </row>
    <row r="319" ht="10.5">
      <c r="M319" s="28"/>
    </row>
    <row r="320" spans="1:46" s="17" customFormat="1" ht="31.5">
      <c r="A320" s="5" t="s">
        <v>25</v>
      </c>
      <c r="B320" s="26" t="s">
        <v>163</v>
      </c>
      <c r="C320" s="40" t="s">
        <v>156</v>
      </c>
      <c r="D320" s="39" t="s">
        <v>154</v>
      </c>
      <c r="E320" s="26"/>
      <c r="F320" s="26" t="s">
        <v>155</v>
      </c>
      <c r="G320" s="5"/>
      <c r="H320" s="5"/>
      <c r="I320" s="5"/>
      <c r="J320" s="5"/>
      <c r="K320" s="5"/>
      <c r="L320" s="5"/>
      <c r="M320" s="44"/>
      <c r="N320" s="5"/>
      <c r="O320" s="5"/>
      <c r="P320" s="5"/>
      <c r="Q320" s="5"/>
      <c r="R320" s="5"/>
      <c r="S320" s="5"/>
      <c r="T320" s="5"/>
      <c r="U320" s="5"/>
      <c r="V320" s="5"/>
      <c r="W320" s="24"/>
      <c r="X320" s="1"/>
      <c r="Y320" s="1"/>
      <c r="Z320" s="1"/>
      <c r="AA320" s="1"/>
      <c r="AB320" s="1"/>
      <c r="AC320" s="1"/>
      <c r="AD320" s="1"/>
      <c r="AE320" s="1"/>
      <c r="AF320" s="1"/>
      <c r="AG320" s="1"/>
      <c r="AH320" s="1"/>
      <c r="AI320" s="1"/>
      <c r="AJ320" s="1"/>
      <c r="AK320" s="1"/>
      <c r="AL320" s="1"/>
      <c r="AM320" s="1"/>
      <c r="AN320" s="1"/>
      <c r="AO320" s="1"/>
      <c r="AP320" s="1"/>
      <c r="AQ320" s="1"/>
      <c r="AR320" s="1"/>
      <c r="AS320" s="1"/>
      <c r="AT320" s="1"/>
    </row>
    <row r="321" spans="1:22" ht="10.5">
      <c r="A321" s="5"/>
      <c r="B321" s="27"/>
      <c r="C321" s="8"/>
      <c r="D321" s="13"/>
      <c r="E321" s="5"/>
      <c r="F321" s="5"/>
      <c r="G321" s="5"/>
      <c r="H321" s="5"/>
      <c r="I321" s="5"/>
      <c r="J321" s="5"/>
      <c r="K321" s="5"/>
      <c r="L321" s="5"/>
      <c r="M321" s="44"/>
      <c r="N321" s="5"/>
      <c r="O321" s="5"/>
      <c r="P321" s="5"/>
      <c r="Q321" s="5"/>
      <c r="R321" s="5"/>
      <c r="S321" s="5"/>
      <c r="T321" s="5"/>
      <c r="U321" s="5"/>
      <c r="V321" s="5"/>
    </row>
    <row r="322" spans="1:15" ht="10.5">
      <c r="A322" s="1">
        <f>+A574</f>
        <v>14</v>
      </c>
      <c r="B322" s="1" t="s">
        <v>31</v>
      </c>
      <c r="C322" s="33">
        <v>5.8</v>
      </c>
      <c r="D322" s="18">
        <f>ROUND(C322/$C$515,8)</f>
        <v>3.921E-05</v>
      </c>
      <c r="F322" s="50">
        <f>ROUND($F$316*D322,0)</f>
        <v>862</v>
      </c>
      <c r="M322" s="28"/>
      <c r="O322" s="33"/>
    </row>
    <row r="323" spans="1:16" ht="10.5">
      <c r="A323" s="1">
        <f aca="true" t="shared" si="46" ref="A323:A347">+A575</f>
        <v>15</v>
      </c>
      <c r="B323" s="1" t="s">
        <v>194</v>
      </c>
      <c r="C323" s="33">
        <v>84.5</v>
      </c>
      <c r="D323" s="18">
        <f aca="true" t="shared" si="47" ref="D323:D359">ROUND(C323/$C$515,8)</f>
        <v>0.00057119</v>
      </c>
      <c r="F323" s="83">
        <f>ROUND($F$316*D323,0)</f>
        <v>12557</v>
      </c>
      <c r="M323" s="28"/>
      <c r="O323" s="5"/>
      <c r="P323" s="5"/>
    </row>
    <row r="324" spans="1:16" ht="10.5">
      <c r="A324" s="1">
        <f t="shared" si="46"/>
        <v>16</v>
      </c>
      <c r="B324" s="1" t="s">
        <v>195</v>
      </c>
      <c r="C324" s="33">
        <v>1322.1</v>
      </c>
      <c r="D324" s="18">
        <f t="shared" si="47"/>
        <v>0.00893691</v>
      </c>
      <c r="F324" s="83">
        <f aca="true" t="shared" si="48" ref="F324:F394">ROUND($F$316*D324,0)</f>
        <v>196474</v>
      </c>
      <c r="M324" s="28"/>
      <c r="O324" s="5"/>
      <c r="P324" s="5"/>
    </row>
    <row r="325" spans="1:15" ht="10.5">
      <c r="A325" s="1">
        <f t="shared" si="46"/>
        <v>17</v>
      </c>
      <c r="B325" s="1" t="s">
        <v>98</v>
      </c>
      <c r="C325" s="33">
        <v>6.25</v>
      </c>
      <c r="D325" s="18">
        <f t="shared" si="47"/>
        <v>4.225E-05</v>
      </c>
      <c r="F325" s="83">
        <f t="shared" si="48"/>
        <v>929</v>
      </c>
      <c r="M325" s="28"/>
      <c r="O325" s="33"/>
    </row>
    <row r="326" spans="1:15" ht="10.5">
      <c r="A326" s="1">
        <f t="shared" si="46"/>
        <v>18</v>
      </c>
      <c r="B326" s="1" t="s">
        <v>212</v>
      </c>
      <c r="C326" s="33">
        <v>0</v>
      </c>
      <c r="D326" s="18">
        <f t="shared" si="47"/>
        <v>0</v>
      </c>
      <c r="F326" s="83">
        <f t="shared" si="48"/>
        <v>0</v>
      </c>
      <c r="M326" s="28"/>
      <c r="O326" s="33"/>
    </row>
    <row r="327" spans="1:15" ht="10.5">
      <c r="A327" s="1">
        <f t="shared" si="46"/>
        <v>19</v>
      </c>
      <c r="B327" s="1" t="s">
        <v>99</v>
      </c>
      <c r="C327" s="33">
        <v>100.6</v>
      </c>
      <c r="D327" s="18">
        <f t="shared" si="47"/>
        <v>0.00068002</v>
      </c>
      <c r="F327" s="83">
        <f t="shared" si="48"/>
        <v>14950</v>
      </c>
      <c r="M327" s="28"/>
      <c r="O327" s="33"/>
    </row>
    <row r="328" spans="1:15" ht="10.5">
      <c r="A328" s="1">
        <f t="shared" si="46"/>
        <v>20</v>
      </c>
      <c r="B328" s="1" t="s">
        <v>100</v>
      </c>
      <c r="C328" s="33">
        <v>0</v>
      </c>
      <c r="D328" s="18">
        <f t="shared" si="47"/>
        <v>0</v>
      </c>
      <c r="F328" s="83">
        <f t="shared" si="48"/>
        <v>0</v>
      </c>
      <c r="M328" s="28"/>
      <c r="O328" s="33"/>
    </row>
    <row r="329" spans="1:15" ht="10.5">
      <c r="A329" s="1">
        <f t="shared" si="46"/>
        <v>21</v>
      </c>
      <c r="B329" s="1" t="s">
        <v>32</v>
      </c>
      <c r="C329" s="33">
        <v>1976.05</v>
      </c>
      <c r="D329" s="18">
        <f t="shared" si="47"/>
        <v>0.01335738</v>
      </c>
      <c r="F329" s="83">
        <f t="shared" si="48"/>
        <v>293656</v>
      </c>
      <c r="M329" s="28"/>
      <c r="O329" s="33"/>
    </row>
    <row r="330" spans="1:15" ht="10.5">
      <c r="A330" s="1">
        <f t="shared" si="46"/>
        <v>22</v>
      </c>
      <c r="B330" s="1" t="s">
        <v>170</v>
      </c>
      <c r="C330" s="33">
        <v>68.3</v>
      </c>
      <c r="D330" s="18">
        <f t="shared" si="47"/>
        <v>0.00046168</v>
      </c>
      <c r="F330" s="83">
        <f t="shared" si="48"/>
        <v>10150</v>
      </c>
      <c r="M330" s="28"/>
      <c r="O330" s="33"/>
    </row>
    <row r="331" spans="1:15" ht="10.5">
      <c r="A331" s="1">
        <f t="shared" si="46"/>
        <v>23</v>
      </c>
      <c r="B331" s="1" t="s">
        <v>30</v>
      </c>
      <c r="C331" s="33">
        <v>415.65</v>
      </c>
      <c r="D331" s="18">
        <f t="shared" si="47"/>
        <v>0.00280964</v>
      </c>
      <c r="F331" s="83">
        <f t="shared" si="48"/>
        <v>61769</v>
      </c>
      <c r="M331" s="28"/>
      <c r="O331" s="33"/>
    </row>
    <row r="332" spans="1:15" ht="10.5">
      <c r="A332" s="1">
        <f t="shared" si="46"/>
        <v>24</v>
      </c>
      <c r="B332" s="1" t="s">
        <v>214</v>
      </c>
      <c r="C332" s="33">
        <v>0</v>
      </c>
      <c r="D332" s="18">
        <f t="shared" si="47"/>
        <v>0</v>
      </c>
      <c r="F332" s="83">
        <f t="shared" si="48"/>
        <v>0</v>
      </c>
      <c r="M332" s="28"/>
      <c r="O332" s="33"/>
    </row>
    <row r="333" spans="1:15" ht="10.5">
      <c r="A333" s="1">
        <f t="shared" si="46"/>
        <v>25</v>
      </c>
      <c r="B333" s="1" t="s">
        <v>215</v>
      </c>
      <c r="C333" s="33">
        <v>0</v>
      </c>
      <c r="D333" s="18">
        <f t="shared" si="47"/>
        <v>0</v>
      </c>
      <c r="F333" s="83">
        <f t="shared" si="48"/>
        <v>0</v>
      </c>
      <c r="M333" s="28"/>
      <c r="O333" s="33"/>
    </row>
    <row r="334" spans="1:15" ht="10.5">
      <c r="A334" s="1">
        <f t="shared" si="46"/>
        <v>26</v>
      </c>
      <c r="B334" s="1" t="s">
        <v>29</v>
      </c>
      <c r="C334" s="33">
        <v>57.8</v>
      </c>
      <c r="D334" s="18">
        <f t="shared" si="47"/>
        <v>0.00039071</v>
      </c>
      <c r="F334" s="83">
        <f t="shared" si="48"/>
        <v>8590</v>
      </c>
      <c r="M334" s="28"/>
      <c r="O334" s="33"/>
    </row>
    <row r="335" spans="1:15" ht="10.5">
      <c r="A335" s="1">
        <f t="shared" si="46"/>
        <v>27</v>
      </c>
      <c r="B335" s="1" t="s">
        <v>92</v>
      </c>
      <c r="C335" s="33">
        <v>894.5</v>
      </c>
      <c r="D335" s="18">
        <f t="shared" si="47"/>
        <v>0.00604649</v>
      </c>
      <c r="F335" s="83">
        <f t="shared" si="48"/>
        <v>132929</v>
      </c>
      <c r="M335" s="28"/>
      <c r="O335" s="33"/>
    </row>
    <row r="336" spans="1:15" ht="10.5">
      <c r="A336" s="1">
        <f t="shared" si="46"/>
        <v>28</v>
      </c>
      <c r="B336" s="1" t="s">
        <v>168</v>
      </c>
      <c r="C336" s="33">
        <v>149.6</v>
      </c>
      <c r="D336" s="18">
        <f t="shared" si="47"/>
        <v>0.00101124</v>
      </c>
      <c r="F336" s="83">
        <f t="shared" si="48"/>
        <v>22232</v>
      </c>
      <c r="M336" s="28"/>
      <c r="O336" s="33"/>
    </row>
    <row r="337" spans="1:15" ht="10.5">
      <c r="A337" s="1">
        <f t="shared" si="46"/>
        <v>29</v>
      </c>
      <c r="B337" s="1" t="s">
        <v>140</v>
      </c>
      <c r="C337" s="33">
        <v>86.45</v>
      </c>
      <c r="D337" s="18">
        <f t="shared" si="47"/>
        <v>0.00058437</v>
      </c>
      <c r="F337" s="83">
        <f t="shared" si="48"/>
        <v>12847</v>
      </c>
      <c r="M337" s="28"/>
      <c r="O337" s="33"/>
    </row>
    <row r="338" spans="1:15" ht="10.5">
      <c r="A338" s="1">
        <f t="shared" si="46"/>
        <v>30</v>
      </c>
      <c r="B338" s="1" t="s">
        <v>33</v>
      </c>
      <c r="C338" s="33">
        <v>1</v>
      </c>
      <c r="D338" s="18">
        <f t="shared" si="47"/>
        <v>6.76E-06</v>
      </c>
      <c r="F338" s="83">
        <f t="shared" si="48"/>
        <v>149</v>
      </c>
      <c r="M338" s="28"/>
      <c r="O338" s="33"/>
    </row>
    <row r="339" spans="1:15" ht="10.5">
      <c r="A339" s="1">
        <f t="shared" si="46"/>
        <v>31</v>
      </c>
      <c r="B339" s="1" t="s">
        <v>101</v>
      </c>
      <c r="C339" s="33">
        <v>243.2</v>
      </c>
      <c r="D339" s="18">
        <f t="shared" si="47"/>
        <v>0.00164394</v>
      </c>
      <c r="F339" s="83">
        <f t="shared" si="48"/>
        <v>36141</v>
      </c>
      <c r="M339" s="28"/>
      <c r="O339" s="33"/>
    </row>
    <row r="340" spans="1:15" ht="10.5">
      <c r="A340" s="1">
        <f t="shared" si="46"/>
        <v>32</v>
      </c>
      <c r="B340" s="1" t="s">
        <v>169</v>
      </c>
      <c r="C340" s="33">
        <v>22</v>
      </c>
      <c r="D340" s="18">
        <f t="shared" si="47"/>
        <v>0.00014871</v>
      </c>
      <c r="F340" s="83">
        <f t="shared" si="48"/>
        <v>3269</v>
      </c>
      <c r="M340" s="28"/>
      <c r="O340" s="33"/>
    </row>
    <row r="341" spans="1:15" ht="10.5">
      <c r="A341" s="1">
        <f t="shared" si="46"/>
        <v>33</v>
      </c>
      <c r="B341" s="1" t="s">
        <v>34</v>
      </c>
      <c r="C341" s="33">
        <v>8.75</v>
      </c>
      <c r="D341" s="18">
        <f t="shared" si="47"/>
        <v>5.915E-05</v>
      </c>
      <c r="F341" s="83">
        <f t="shared" si="48"/>
        <v>1300</v>
      </c>
      <c r="M341" s="28"/>
      <c r="O341" s="33"/>
    </row>
    <row r="342" spans="1:15" ht="10.5">
      <c r="A342" s="1">
        <f t="shared" si="46"/>
        <v>34</v>
      </c>
      <c r="B342" s="1" t="s">
        <v>35</v>
      </c>
      <c r="C342" s="33">
        <v>701.5</v>
      </c>
      <c r="D342" s="18">
        <f t="shared" si="47"/>
        <v>0.00474188</v>
      </c>
      <c r="F342" s="83">
        <f t="shared" si="48"/>
        <v>104248</v>
      </c>
      <c r="M342" s="28"/>
      <c r="O342" s="33"/>
    </row>
    <row r="343" spans="1:22" ht="10.5">
      <c r="A343" s="1">
        <f t="shared" si="46"/>
        <v>35</v>
      </c>
      <c r="B343" s="1" t="s">
        <v>36</v>
      </c>
      <c r="C343" s="33">
        <v>516.95</v>
      </c>
      <c r="D343" s="18">
        <f t="shared" si="47"/>
        <v>0.00349439</v>
      </c>
      <c r="F343" s="83">
        <f t="shared" si="48"/>
        <v>76823</v>
      </c>
      <c r="H343" s="4"/>
      <c r="I343" s="4"/>
      <c r="J343" s="4"/>
      <c r="K343" s="4"/>
      <c r="L343" s="4"/>
      <c r="M343" s="45"/>
      <c r="N343" s="4"/>
      <c r="O343" s="33"/>
      <c r="Q343" s="4"/>
      <c r="R343" s="4"/>
      <c r="S343" s="4"/>
      <c r="T343" s="4"/>
      <c r="U343" s="4"/>
      <c r="V343" s="4"/>
    </row>
    <row r="344" spans="1:15" ht="10.5">
      <c r="A344" s="1">
        <f t="shared" si="46"/>
        <v>36</v>
      </c>
      <c r="B344" s="1" t="s">
        <v>102</v>
      </c>
      <c r="C344" s="33">
        <v>44.5</v>
      </c>
      <c r="D344" s="18">
        <f t="shared" si="47"/>
        <v>0.0003008</v>
      </c>
      <c r="F344" s="83">
        <f t="shared" si="48"/>
        <v>6613</v>
      </c>
      <c r="M344" s="28"/>
      <c r="O344" s="33"/>
    </row>
    <row r="345" spans="1:15" ht="10.5">
      <c r="A345" s="1">
        <f t="shared" si="46"/>
        <v>37</v>
      </c>
      <c r="B345" s="1" t="s">
        <v>37</v>
      </c>
      <c r="C345" s="33">
        <v>651.6</v>
      </c>
      <c r="D345" s="18">
        <f t="shared" si="47"/>
        <v>0.00440458</v>
      </c>
      <c r="F345" s="83">
        <f t="shared" si="48"/>
        <v>96833</v>
      </c>
      <c r="M345" s="28"/>
      <c r="O345" s="33"/>
    </row>
    <row r="346" spans="1:15" ht="10.5">
      <c r="A346" s="1">
        <f t="shared" si="46"/>
        <v>38</v>
      </c>
      <c r="B346" s="1" t="s">
        <v>103</v>
      </c>
      <c r="C346" s="33">
        <v>801.5</v>
      </c>
      <c r="D346" s="18">
        <f t="shared" si="47"/>
        <v>0.00541785</v>
      </c>
      <c r="F346" s="83">
        <f t="shared" si="48"/>
        <v>119109</v>
      </c>
      <c r="M346" s="28"/>
      <c r="O346" s="33"/>
    </row>
    <row r="347" spans="1:15" ht="10.5">
      <c r="A347" s="1">
        <f t="shared" si="46"/>
        <v>39</v>
      </c>
      <c r="B347" s="1" t="s">
        <v>104</v>
      </c>
      <c r="C347" s="33">
        <v>62.4</v>
      </c>
      <c r="D347" s="18">
        <f t="shared" si="47"/>
        <v>0.0004218</v>
      </c>
      <c r="F347" s="83">
        <f t="shared" si="48"/>
        <v>9273</v>
      </c>
      <c r="M347" s="28"/>
      <c r="O347" s="33"/>
    </row>
    <row r="348" spans="1:15" ht="10.5">
      <c r="A348" s="1">
        <f>+A605</f>
        <v>40</v>
      </c>
      <c r="B348" s="1" t="s">
        <v>207</v>
      </c>
      <c r="C348" s="33">
        <v>0</v>
      </c>
      <c r="D348" s="18">
        <f t="shared" si="47"/>
        <v>0</v>
      </c>
      <c r="F348" s="83">
        <f>ROUND($F$316*D348,0)</f>
        <v>0</v>
      </c>
      <c r="M348" s="28"/>
      <c r="O348" s="33"/>
    </row>
    <row r="349" spans="1:15" ht="10.5">
      <c r="A349" s="1">
        <f>+A606</f>
        <v>41</v>
      </c>
      <c r="B349" s="1" t="s">
        <v>105</v>
      </c>
      <c r="C349" s="33">
        <v>153.65</v>
      </c>
      <c r="D349" s="18">
        <f t="shared" si="47"/>
        <v>0.00103862</v>
      </c>
      <c r="F349" s="83">
        <f t="shared" si="48"/>
        <v>22834</v>
      </c>
      <c r="M349" s="28"/>
      <c r="O349" s="33"/>
    </row>
    <row r="350" spans="1:15" ht="10.5">
      <c r="A350" s="1">
        <f>+A607</f>
        <v>42</v>
      </c>
      <c r="B350" s="1" t="s">
        <v>106</v>
      </c>
      <c r="C350" s="33">
        <v>1394.1</v>
      </c>
      <c r="D350" s="18">
        <f t="shared" si="47"/>
        <v>0.00942361</v>
      </c>
      <c r="F350" s="83">
        <f t="shared" si="48"/>
        <v>207174</v>
      </c>
      <c r="M350" s="28"/>
      <c r="O350" s="33"/>
    </row>
    <row r="351" spans="1:15" ht="10.5">
      <c r="A351" s="1">
        <f>+A608</f>
        <v>43</v>
      </c>
      <c r="B351" s="1" t="s">
        <v>216</v>
      </c>
      <c r="C351" s="33">
        <v>0</v>
      </c>
      <c r="D351" s="18">
        <f t="shared" si="47"/>
        <v>0</v>
      </c>
      <c r="F351" s="83">
        <f t="shared" si="48"/>
        <v>0</v>
      </c>
      <c r="M351" s="28"/>
      <c r="O351" s="33"/>
    </row>
    <row r="352" spans="1:15" ht="10.5">
      <c r="A352" s="1">
        <f>+A609</f>
        <v>44</v>
      </c>
      <c r="B352" s="1" t="s">
        <v>38</v>
      </c>
      <c r="C352" s="33">
        <v>13298.15</v>
      </c>
      <c r="D352" s="18">
        <f t="shared" si="47"/>
        <v>0.08989063</v>
      </c>
      <c r="F352" s="83">
        <f t="shared" si="48"/>
        <v>1976204</v>
      </c>
      <c r="M352" s="28"/>
      <c r="O352" s="33"/>
    </row>
    <row r="353" spans="3:15" ht="10.5">
      <c r="C353" s="33"/>
      <c r="D353" s="18"/>
      <c r="F353" s="83"/>
      <c r="M353" s="28"/>
      <c r="O353" s="33"/>
    </row>
    <row r="354" spans="1:22" ht="10.5">
      <c r="A354" s="37">
        <v>1.3</v>
      </c>
      <c r="B354" s="2" t="s">
        <v>67</v>
      </c>
      <c r="L354" s="3" t="s">
        <v>66</v>
      </c>
      <c r="M354" s="41"/>
      <c r="N354" s="3"/>
      <c r="O354" s="3"/>
      <c r="P354" s="3"/>
      <c r="Q354" s="3"/>
      <c r="R354" s="3"/>
      <c r="S354" s="3"/>
      <c r="T354" s="3"/>
      <c r="U354" s="3"/>
      <c r="V354" s="3"/>
    </row>
    <row r="355" ht="10.5">
      <c r="M355" s="28"/>
    </row>
    <row r="356" spans="1:46" s="17" customFormat="1" ht="31.5">
      <c r="A356" s="5" t="s">
        <v>25</v>
      </c>
      <c r="B356" s="26" t="s">
        <v>163</v>
      </c>
      <c r="C356" s="40" t="s">
        <v>156</v>
      </c>
      <c r="D356" s="39" t="s">
        <v>154</v>
      </c>
      <c r="E356" s="26"/>
      <c r="F356" s="26" t="s">
        <v>155</v>
      </c>
      <c r="G356" s="5"/>
      <c r="H356" s="5"/>
      <c r="I356" s="5"/>
      <c r="J356" s="5"/>
      <c r="K356" s="5"/>
      <c r="L356" s="5"/>
      <c r="M356" s="44"/>
      <c r="N356" s="5"/>
      <c r="O356" s="5"/>
      <c r="P356" s="5"/>
      <c r="Q356" s="5"/>
      <c r="R356" s="5"/>
      <c r="S356" s="5"/>
      <c r="T356" s="5"/>
      <c r="U356" s="5"/>
      <c r="V356" s="5"/>
      <c r="W356" s="24"/>
      <c r="X356" s="1"/>
      <c r="Y356" s="1"/>
      <c r="Z356" s="1"/>
      <c r="AA356" s="1"/>
      <c r="AB356" s="1"/>
      <c r="AC356" s="1"/>
      <c r="AD356" s="1"/>
      <c r="AE356" s="1"/>
      <c r="AF356" s="1"/>
      <c r="AG356" s="1"/>
      <c r="AH356" s="1"/>
      <c r="AI356" s="1"/>
      <c r="AJ356" s="1"/>
      <c r="AK356" s="1"/>
      <c r="AL356" s="1"/>
      <c r="AM356" s="1"/>
      <c r="AN356" s="1"/>
      <c r="AO356" s="1"/>
      <c r="AP356" s="1"/>
      <c r="AQ356" s="1"/>
      <c r="AR356" s="1"/>
      <c r="AS356" s="1"/>
      <c r="AT356" s="1"/>
    </row>
    <row r="357" spans="3:15" ht="10.5">
      <c r="C357" s="33"/>
      <c r="D357" s="18"/>
      <c r="F357" s="83"/>
      <c r="M357" s="28"/>
      <c r="O357" s="33"/>
    </row>
    <row r="358" spans="1:15" ht="10.5">
      <c r="A358" s="1">
        <f>+A610</f>
        <v>45</v>
      </c>
      <c r="B358" s="1" t="s">
        <v>107</v>
      </c>
      <c r="C358" s="33">
        <v>273.2</v>
      </c>
      <c r="D358" s="18">
        <f t="shared" si="47"/>
        <v>0.00184673</v>
      </c>
      <c r="F358" s="83">
        <f t="shared" si="48"/>
        <v>40600</v>
      </c>
      <c r="M358" s="28"/>
      <c r="O358" s="33"/>
    </row>
    <row r="359" spans="1:15" ht="10.5">
      <c r="A359" s="1">
        <f>+A611</f>
        <v>46</v>
      </c>
      <c r="B359" s="1" t="s">
        <v>141</v>
      </c>
      <c r="C359" s="33">
        <v>1304</v>
      </c>
      <c r="D359" s="18">
        <f t="shared" si="47"/>
        <v>0.00881456</v>
      </c>
      <c r="F359" s="83">
        <f t="shared" si="48"/>
        <v>193784</v>
      </c>
      <c r="M359" s="28"/>
      <c r="O359" s="33"/>
    </row>
    <row r="360" spans="1:15" ht="10.5">
      <c r="A360" s="1">
        <f>+A612</f>
        <v>47</v>
      </c>
      <c r="B360" s="1" t="s">
        <v>108</v>
      </c>
      <c r="C360" s="33">
        <v>0</v>
      </c>
      <c r="D360" s="18">
        <f aca="true" t="shared" si="49" ref="D360:D406">ROUND(C360/$C$515,8)</f>
        <v>0</v>
      </c>
      <c r="F360" s="83">
        <f t="shared" si="48"/>
        <v>0</v>
      </c>
      <c r="M360" s="28"/>
      <c r="O360" s="33"/>
    </row>
    <row r="361" spans="1:15" ht="10.5">
      <c r="A361" s="1">
        <f>+A613</f>
        <v>48</v>
      </c>
      <c r="B361" s="1" t="s">
        <v>262</v>
      </c>
      <c r="C361" s="33">
        <v>8.5</v>
      </c>
      <c r="D361" s="18">
        <f t="shared" si="49"/>
        <v>5.746E-05</v>
      </c>
      <c r="F361" s="83">
        <f>ROUND($F$316*D361,0)</f>
        <v>1263</v>
      </c>
      <c r="M361" s="28"/>
      <c r="O361" s="33"/>
    </row>
    <row r="362" spans="1:15" ht="10.5">
      <c r="A362" s="1">
        <f aca="true" t="shared" si="50" ref="A362:A371">+A614</f>
        <v>49</v>
      </c>
      <c r="B362" s="1" t="s">
        <v>208</v>
      </c>
      <c r="C362" s="33">
        <v>58.8</v>
      </c>
      <c r="D362" s="18">
        <f t="shared" si="49"/>
        <v>0.00039747</v>
      </c>
      <c r="F362" s="83">
        <f t="shared" si="48"/>
        <v>8738</v>
      </c>
      <c r="M362" s="28"/>
      <c r="O362" s="33"/>
    </row>
    <row r="363" spans="1:17" ht="10.5">
      <c r="A363" s="1">
        <f t="shared" si="50"/>
        <v>50</v>
      </c>
      <c r="B363" s="1" t="s">
        <v>39</v>
      </c>
      <c r="C363" s="33">
        <v>68.05</v>
      </c>
      <c r="D363" s="18">
        <f t="shared" si="49"/>
        <v>0.00045999</v>
      </c>
      <c r="F363" s="83">
        <f t="shared" si="48"/>
        <v>10113</v>
      </c>
      <c r="M363" s="28"/>
      <c r="O363" s="33"/>
      <c r="Q363" s="4"/>
    </row>
    <row r="364" spans="1:15" ht="10.5">
      <c r="A364" s="1">
        <f t="shared" si="50"/>
        <v>51</v>
      </c>
      <c r="B364" s="1" t="s">
        <v>171</v>
      </c>
      <c r="C364" s="33">
        <v>1901.95</v>
      </c>
      <c r="D364" s="18">
        <f t="shared" si="49"/>
        <v>0.01285649</v>
      </c>
      <c r="F364" s="83">
        <f t="shared" si="48"/>
        <v>282644</v>
      </c>
      <c r="M364" s="28"/>
      <c r="O364" s="33"/>
    </row>
    <row r="365" spans="1:15" ht="10.5">
      <c r="A365" s="1">
        <f t="shared" si="50"/>
        <v>52</v>
      </c>
      <c r="B365" s="1" t="s">
        <v>217</v>
      </c>
      <c r="C365" s="33">
        <v>0</v>
      </c>
      <c r="D365" s="18">
        <f t="shared" si="49"/>
        <v>0</v>
      </c>
      <c r="F365" s="83">
        <f t="shared" si="48"/>
        <v>0</v>
      </c>
      <c r="M365" s="28"/>
      <c r="O365" s="33"/>
    </row>
    <row r="366" spans="1:15" ht="10.5">
      <c r="A366" s="1">
        <f t="shared" si="50"/>
        <v>53</v>
      </c>
      <c r="B366" s="1" t="s">
        <v>86</v>
      </c>
      <c r="C366" s="33">
        <v>7</v>
      </c>
      <c r="D366" s="18">
        <f t="shared" si="49"/>
        <v>4.732E-05</v>
      </c>
      <c r="F366" s="83">
        <f t="shared" si="48"/>
        <v>1040</v>
      </c>
      <c r="M366" s="28"/>
      <c r="O366" s="33"/>
    </row>
    <row r="367" spans="1:15" ht="10.5">
      <c r="A367" s="1">
        <f t="shared" si="50"/>
        <v>54</v>
      </c>
      <c r="B367" s="1" t="s">
        <v>109</v>
      </c>
      <c r="C367" s="33">
        <v>52.5</v>
      </c>
      <c r="D367" s="18">
        <f t="shared" si="49"/>
        <v>0.00035488</v>
      </c>
      <c r="F367" s="83">
        <f t="shared" si="48"/>
        <v>7802</v>
      </c>
      <c r="M367" s="28"/>
      <c r="O367" s="33"/>
    </row>
    <row r="368" spans="1:15" ht="10.5">
      <c r="A368" s="1">
        <f t="shared" si="50"/>
        <v>55</v>
      </c>
      <c r="B368" s="1" t="s">
        <v>196</v>
      </c>
      <c r="C368" s="33">
        <v>0</v>
      </c>
      <c r="D368" s="18">
        <f t="shared" si="49"/>
        <v>0</v>
      </c>
      <c r="F368" s="83">
        <f t="shared" si="48"/>
        <v>0</v>
      </c>
      <c r="M368" s="28"/>
      <c r="O368" s="33"/>
    </row>
    <row r="369" spans="1:15" ht="10.5">
      <c r="A369" s="1">
        <f t="shared" si="50"/>
        <v>56</v>
      </c>
      <c r="B369" s="1" t="s">
        <v>6</v>
      </c>
      <c r="C369" s="33">
        <v>256.8</v>
      </c>
      <c r="D369" s="18">
        <f t="shared" si="49"/>
        <v>0.00173587</v>
      </c>
      <c r="F369" s="83">
        <f t="shared" si="48"/>
        <v>38162</v>
      </c>
      <c r="M369" s="28"/>
      <c r="O369" s="33"/>
    </row>
    <row r="370" spans="1:15" ht="10.5">
      <c r="A370" s="1">
        <f t="shared" si="50"/>
        <v>57</v>
      </c>
      <c r="B370" s="1" t="s">
        <v>172</v>
      </c>
      <c r="C370" s="33">
        <v>0</v>
      </c>
      <c r="D370" s="18">
        <f t="shared" si="49"/>
        <v>0</v>
      </c>
      <c r="F370" s="83">
        <f t="shared" si="48"/>
        <v>0</v>
      </c>
      <c r="M370" s="28"/>
      <c r="O370" s="33"/>
    </row>
    <row r="371" spans="1:15" ht="10.5">
      <c r="A371" s="1">
        <f t="shared" si="50"/>
        <v>58</v>
      </c>
      <c r="B371" s="1" t="s">
        <v>40</v>
      </c>
      <c r="C371" s="33">
        <v>84.3</v>
      </c>
      <c r="D371" s="18">
        <f t="shared" si="49"/>
        <v>0.00056984</v>
      </c>
      <c r="F371" s="83">
        <f t="shared" si="48"/>
        <v>12528</v>
      </c>
      <c r="M371" s="28"/>
      <c r="O371" s="33"/>
    </row>
    <row r="372" spans="1:15" ht="10.5">
      <c r="A372" s="1">
        <f aca="true" t="shared" si="51" ref="A372:A391">+A624</f>
        <v>59</v>
      </c>
      <c r="B372" s="1" t="s">
        <v>7</v>
      </c>
      <c r="C372" s="33">
        <v>4</v>
      </c>
      <c r="D372" s="18">
        <f t="shared" si="49"/>
        <v>2.704E-05</v>
      </c>
      <c r="F372" s="83">
        <f t="shared" si="48"/>
        <v>594</v>
      </c>
      <c r="M372" s="28"/>
      <c r="O372" s="33"/>
    </row>
    <row r="373" spans="1:15" ht="10.5">
      <c r="A373" s="1">
        <f t="shared" si="51"/>
        <v>60</v>
      </c>
      <c r="B373" s="1" t="s">
        <v>8</v>
      </c>
      <c r="C373" s="33">
        <v>0</v>
      </c>
      <c r="D373" s="18">
        <f t="shared" si="49"/>
        <v>0</v>
      </c>
      <c r="F373" s="83">
        <f t="shared" si="48"/>
        <v>0</v>
      </c>
      <c r="M373" s="28"/>
      <c r="O373" s="33"/>
    </row>
    <row r="374" spans="1:15" ht="10.5">
      <c r="A374" s="1">
        <f t="shared" si="51"/>
        <v>61</v>
      </c>
      <c r="B374" s="1" t="s">
        <v>218</v>
      </c>
      <c r="C374" s="33">
        <v>0</v>
      </c>
      <c r="D374" s="18">
        <f t="shared" si="49"/>
        <v>0</v>
      </c>
      <c r="F374" s="83">
        <f>ROUND($F$316*D374,0)</f>
        <v>0</v>
      </c>
      <c r="M374" s="28"/>
      <c r="O374" s="33"/>
    </row>
    <row r="375" spans="1:15" ht="10.5">
      <c r="A375" s="1">
        <f t="shared" si="51"/>
        <v>62</v>
      </c>
      <c r="B375" s="1" t="s">
        <v>173</v>
      </c>
      <c r="C375" s="33">
        <v>386.3</v>
      </c>
      <c r="D375" s="18">
        <f t="shared" si="49"/>
        <v>0.00261125</v>
      </c>
      <c r="F375" s="83">
        <f t="shared" si="48"/>
        <v>57407</v>
      </c>
      <c r="M375" s="28"/>
      <c r="O375" s="33"/>
    </row>
    <row r="376" spans="1:15" ht="10.5">
      <c r="A376" s="1">
        <f t="shared" si="51"/>
        <v>63</v>
      </c>
      <c r="B376" s="1" t="s">
        <v>174</v>
      </c>
      <c r="C376" s="33">
        <v>7556.84</v>
      </c>
      <c r="D376" s="18">
        <f t="shared" si="49"/>
        <v>0.05108147</v>
      </c>
      <c r="F376" s="83">
        <f t="shared" si="48"/>
        <v>1123003</v>
      </c>
      <c r="M376" s="28"/>
      <c r="O376" s="33"/>
    </row>
    <row r="377" spans="1:15" ht="10.5">
      <c r="A377" s="1">
        <f t="shared" si="51"/>
        <v>64</v>
      </c>
      <c r="B377" s="1" t="s">
        <v>219</v>
      </c>
      <c r="C377" s="33">
        <v>0</v>
      </c>
      <c r="D377" s="18">
        <f t="shared" si="49"/>
        <v>0</v>
      </c>
      <c r="F377" s="83">
        <f t="shared" si="48"/>
        <v>0</v>
      </c>
      <c r="M377" s="28"/>
      <c r="O377" s="33"/>
    </row>
    <row r="378" spans="1:15" ht="10.5">
      <c r="A378" s="1">
        <f t="shared" si="51"/>
        <v>65</v>
      </c>
      <c r="B378" s="1" t="s">
        <v>139</v>
      </c>
      <c r="C378" s="33">
        <v>683.8</v>
      </c>
      <c r="D378" s="18">
        <f t="shared" si="49"/>
        <v>0.00462224</v>
      </c>
      <c r="F378" s="83">
        <f t="shared" si="48"/>
        <v>101618</v>
      </c>
      <c r="M378" s="28"/>
      <c r="O378" s="33"/>
    </row>
    <row r="379" spans="1:15" ht="10.5">
      <c r="A379" s="1">
        <f t="shared" si="51"/>
        <v>66</v>
      </c>
      <c r="B379" s="1" t="s">
        <v>220</v>
      </c>
      <c r="C379" s="33">
        <v>0</v>
      </c>
      <c r="D379" s="18">
        <f t="shared" si="49"/>
        <v>0</v>
      </c>
      <c r="F379" s="83">
        <f t="shared" si="48"/>
        <v>0</v>
      </c>
      <c r="M379" s="28"/>
      <c r="O379" s="33"/>
    </row>
    <row r="380" spans="1:15" ht="10.5">
      <c r="A380" s="1">
        <f t="shared" si="51"/>
        <v>67</v>
      </c>
      <c r="B380" s="1" t="s">
        <v>221</v>
      </c>
      <c r="C380" s="33">
        <v>0</v>
      </c>
      <c r="D380" s="18">
        <f t="shared" si="49"/>
        <v>0</v>
      </c>
      <c r="F380" s="83">
        <f t="shared" si="48"/>
        <v>0</v>
      </c>
      <c r="M380" s="28"/>
      <c r="O380" s="33"/>
    </row>
    <row r="381" spans="1:15" ht="10.5">
      <c r="A381" s="1">
        <f t="shared" si="51"/>
        <v>68</v>
      </c>
      <c r="B381" s="1" t="s">
        <v>9</v>
      </c>
      <c r="C381" s="33">
        <v>0</v>
      </c>
      <c r="D381" s="18">
        <f t="shared" si="49"/>
        <v>0</v>
      </c>
      <c r="F381" s="83">
        <f t="shared" si="48"/>
        <v>0</v>
      </c>
      <c r="M381" s="28"/>
      <c r="O381" s="33"/>
    </row>
    <row r="382" spans="1:15" ht="10.5">
      <c r="A382" s="1">
        <f t="shared" si="51"/>
        <v>69</v>
      </c>
      <c r="B382" s="1" t="s">
        <v>10</v>
      </c>
      <c r="C382" s="33">
        <v>5584.65</v>
      </c>
      <c r="D382" s="18">
        <f t="shared" si="49"/>
        <v>0.03775019</v>
      </c>
      <c r="F382" s="83">
        <f t="shared" si="48"/>
        <v>829921</v>
      </c>
      <c r="M382" s="28"/>
      <c r="O382" s="33"/>
    </row>
    <row r="383" spans="1:23" ht="10.5">
      <c r="A383" s="1">
        <f t="shared" si="51"/>
        <v>70</v>
      </c>
      <c r="B383" s="1" t="s">
        <v>11</v>
      </c>
      <c r="C383" s="33">
        <v>701.4</v>
      </c>
      <c r="D383" s="18">
        <f t="shared" si="49"/>
        <v>0.00474121</v>
      </c>
      <c r="F383" s="83">
        <f t="shared" si="48"/>
        <v>104233</v>
      </c>
      <c r="M383" s="28"/>
      <c r="W383" s="1"/>
    </row>
    <row r="384" spans="1:23" ht="10.5">
      <c r="A384" s="1">
        <f t="shared" si="51"/>
        <v>71</v>
      </c>
      <c r="B384" s="1" t="s">
        <v>12</v>
      </c>
      <c r="C384" s="33">
        <v>543.45</v>
      </c>
      <c r="D384" s="18">
        <f t="shared" si="49"/>
        <v>0.00367352</v>
      </c>
      <c r="F384" s="83">
        <f t="shared" si="48"/>
        <v>80761</v>
      </c>
      <c r="M384" s="28"/>
      <c r="W384" s="1"/>
    </row>
    <row r="385" spans="1:23" ht="10.5">
      <c r="A385" s="1">
        <f t="shared" si="51"/>
        <v>72</v>
      </c>
      <c r="B385" s="1" t="s">
        <v>13</v>
      </c>
      <c r="C385" s="33">
        <v>13.6</v>
      </c>
      <c r="D385" s="18">
        <f t="shared" si="49"/>
        <v>9.193E-05</v>
      </c>
      <c r="F385" s="83">
        <f t="shared" si="48"/>
        <v>2021</v>
      </c>
      <c r="M385" s="28"/>
      <c r="W385" s="1"/>
    </row>
    <row r="386" spans="1:15" ht="10.5">
      <c r="A386" s="1">
        <f t="shared" si="51"/>
        <v>73</v>
      </c>
      <c r="B386" s="1" t="s">
        <v>175</v>
      </c>
      <c r="C386" s="33">
        <v>1502.75</v>
      </c>
      <c r="D386" s="18">
        <f t="shared" si="49"/>
        <v>0.01015804</v>
      </c>
      <c r="F386" s="83">
        <f t="shared" si="48"/>
        <v>223320</v>
      </c>
      <c r="M386" s="28"/>
      <c r="O386" s="33"/>
    </row>
    <row r="387" spans="1:15" ht="10.5">
      <c r="A387" s="1">
        <f t="shared" si="51"/>
        <v>74</v>
      </c>
      <c r="B387" s="1" t="s">
        <v>14</v>
      </c>
      <c r="C387" s="33">
        <v>64.9</v>
      </c>
      <c r="D387" s="18">
        <f t="shared" si="49"/>
        <v>0.0004387</v>
      </c>
      <c r="F387" s="83">
        <f t="shared" si="48"/>
        <v>9645</v>
      </c>
      <c r="M387" s="28"/>
      <c r="O387" s="33"/>
    </row>
    <row r="388" spans="1:15" ht="10.5">
      <c r="A388" s="1">
        <f t="shared" si="51"/>
        <v>75</v>
      </c>
      <c r="B388" s="1" t="s">
        <v>110</v>
      </c>
      <c r="C388" s="33">
        <v>2572.55</v>
      </c>
      <c r="D388" s="18">
        <f t="shared" si="49"/>
        <v>0.0173895</v>
      </c>
      <c r="F388" s="83">
        <f t="shared" si="48"/>
        <v>382300</v>
      </c>
      <c r="M388" s="28"/>
      <c r="O388" s="33"/>
    </row>
    <row r="389" spans="1:15" ht="10.5">
      <c r="A389" s="1">
        <f t="shared" si="51"/>
        <v>76</v>
      </c>
      <c r="B389" s="1" t="s">
        <v>263</v>
      </c>
      <c r="C389" s="33">
        <v>338.7</v>
      </c>
      <c r="D389" s="18">
        <f t="shared" si="49"/>
        <v>0.00228949</v>
      </c>
      <c r="F389" s="83">
        <f>ROUND($F$316*D389,0)</f>
        <v>50333</v>
      </c>
      <c r="M389" s="28"/>
      <c r="O389" s="33"/>
    </row>
    <row r="390" spans="1:15" ht="10.5">
      <c r="A390" s="1">
        <f t="shared" si="51"/>
        <v>77</v>
      </c>
      <c r="B390" s="1" t="s">
        <v>197</v>
      </c>
      <c r="C390" s="33">
        <v>54.6</v>
      </c>
      <c r="D390" s="18">
        <f t="shared" si="49"/>
        <v>0.00036908</v>
      </c>
      <c r="F390" s="83">
        <f t="shared" si="48"/>
        <v>8114</v>
      </c>
      <c r="M390" s="28"/>
      <c r="O390" s="33"/>
    </row>
    <row r="391" spans="1:15" ht="10.5">
      <c r="A391" s="1">
        <f t="shared" si="51"/>
        <v>78</v>
      </c>
      <c r="B391" s="1" t="s">
        <v>15</v>
      </c>
      <c r="C391" s="33">
        <v>0</v>
      </c>
      <c r="D391" s="18">
        <f t="shared" si="49"/>
        <v>0</v>
      </c>
      <c r="F391" s="83">
        <f t="shared" si="48"/>
        <v>0</v>
      </c>
      <c r="M391" s="28"/>
      <c r="O391" s="33"/>
    </row>
    <row r="392" spans="1:15" ht="10.5">
      <c r="A392" s="1">
        <f>+A649</f>
        <v>79</v>
      </c>
      <c r="B392" s="1" t="s">
        <v>222</v>
      </c>
      <c r="C392" s="33">
        <v>0</v>
      </c>
      <c r="D392" s="18">
        <f t="shared" si="49"/>
        <v>0</v>
      </c>
      <c r="F392" s="83">
        <f t="shared" si="48"/>
        <v>0</v>
      </c>
      <c r="M392" s="28"/>
      <c r="O392" s="33"/>
    </row>
    <row r="393" spans="1:15" ht="10.5">
      <c r="A393" s="1">
        <f>+A650</f>
        <v>80</v>
      </c>
      <c r="B393" s="1" t="s">
        <v>16</v>
      </c>
      <c r="C393" s="33">
        <v>25.2</v>
      </c>
      <c r="D393" s="18">
        <f t="shared" si="49"/>
        <v>0.00017034</v>
      </c>
      <c r="F393" s="83">
        <f t="shared" si="48"/>
        <v>3745</v>
      </c>
      <c r="M393" s="28"/>
      <c r="O393" s="33"/>
    </row>
    <row r="394" spans="1:15" ht="10.5">
      <c r="A394" s="1">
        <f>+A651</f>
        <v>81</v>
      </c>
      <c r="B394" s="1" t="s">
        <v>223</v>
      </c>
      <c r="C394" s="33">
        <v>0</v>
      </c>
      <c r="D394" s="18">
        <f t="shared" si="49"/>
        <v>0</v>
      </c>
      <c r="F394" s="83">
        <f t="shared" si="48"/>
        <v>0</v>
      </c>
      <c r="M394" s="28"/>
      <c r="O394" s="33"/>
    </row>
    <row r="395" spans="1:15" ht="10.5">
      <c r="A395" s="1">
        <f>+A652</f>
        <v>82</v>
      </c>
      <c r="B395" s="1" t="s">
        <v>224</v>
      </c>
      <c r="C395" s="33">
        <v>0</v>
      </c>
      <c r="D395" s="18">
        <f t="shared" si="49"/>
        <v>0</v>
      </c>
      <c r="F395" s="83">
        <f aca="true" t="shared" si="52" ref="F395:F468">ROUND($F$316*D395,0)</f>
        <v>0</v>
      </c>
      <c r="M395" s="28"/>
      <c r="O395" s="33"/>
    </row>
    <row r="396" spans="1:15" ht="10.5">
      <c r="A396" s="1">
        <f>+A653</f>
        <v>83</v>
      </c>
      <c r="B396" s="1" t="s">
        <v>225</v>
      </c>
      <c r="C396" s="33">
        <v>0</v>
      </c>
      <c r="D396" s="18">
        <f t="shared" si="49"/>
        <v>0</v>
      </c>
      <c r="F396" s="83">
        <f t="shared" si="52"/>
        <v>0</v>
      </c>
      <c r="M396" s="28"/>
      <c r="O396" s="33"/>
    </row>
    <row r="397" spans="3:15" ht="10.5">
      <c r="C397" s="33"/>
      <c r="D397" s="18"/>
      <c r="F397" s="83"/>
      <c r="M397" s="28"/>
      <c r="O397" s="33"/>
    </row>
    <row r="398" spans="1:22" ht="10.5">
      <c r="A398" s="37">
        <v>1.3</v>
      </c>
      <c r="B398" s="2" t="s">
        <v>67</v>
      </c>
      <c r="L398" s="3" t="s">
        <v>66</v>
      </c>
      <c r="M398" s="41"/>
      <c r="N398" s="3"/>
      <c r="O398" s="3"/>
      <c r="P398" s="3"/>
      <c r="Q398" s="3"/>
      <c r="R398" s="3"/>
      <c r="S398" s="3"/>
      <c r="T398" s="3"/>
      <c r="U398" s="3"/>
      <c r="V398" s="3"/>
    </row>
    <row r="399" ht="10.5">
      <c r="M399" s="28"/>
    </row>
    <row r="400" spans="1:46" s="17" customFormat="1" ht="31.5">
      <c r="A400" s="5" t="s">
        <v>25</v>
      </c>
      <c r="B400" s="26" t="s">
        <v>163</v>
      </c>
      <c r="C400" s="40" t="s">
        <v>156</v>
      </c>
      <c r="D400" s="39" t="s">
        <v>154</v>
      </c>
      <c r="E400" s="26"/>
      <c r="F400" s="26" t="s">
        <v>155</v>
      </c>
      <c r="G400" s="5"/>
      <c r="H400" s="5"/>
      <c r="I400" s="5"/>
      <c r="J400" s="5"/>
      <c r="K400" s="5"/>
      <c r="L400" s="5"/>
      <c r="M400" s="44"/>
      <c r="N400" s="5"/>
      <c r="O400" s="5"/>
      <c r="P400" s="5"/>
      <c r="Q400" s="5"/>
      <c r="R400" s="5"/>
      <c r="S400" s="5"/>
      <c r="T400" s="5"/>
      <c r="U400" s="5"/>
      <c r="V400" s="5"/>
      <c r="W400" s="24"/>
      <c r="X400" s="1"/>
      <c r="Y400" s="1"/>
      <c r="Z400" s="1"/>
      <c r="AA400" s="1"/>
      <c r="AB400" s="1"/>
      <c r="AC400" s="1"/>
      <c r="AD400" s="1"/>
      <c r="AE400" s="1"/>
      <c r="AF400" s="1"/>
      <c r="AG400" s="1"/>
      <c r="AH400" s="1"/>
      <c r="AI400" s="1"/>
      <c r="AJ400" s="1"/>
      <c r="AK400" s="1"/>
      <c r="AL400" s="1"/>
      <c r="AM400" s="1"/>
      <c r="AN400" s="1"/>
      <c r="AO400" s="1"/>
      <c r="AP400" s="1"/>
      <c r="AQ400" s="1"/>
      <c r="AR400" s="1"/>
      <c r="AS400" s="1"/>
      <c r="AT400" s="1"/>
    </row>
    <row r="401" spans="3:15" ht="10.5">
      <c r="C401" s="33"/>
      <c r="D401" s="18"/>
      <c r="F401" s="83"/>
      <c r="M401" s="28"/>
      <c r="O401" s="33"/>
    </row>
    <row r="402" spans="1:15" ht="10.5">
      <c r="A402" s="1">
        <f aca="true" t="shared" si="53" ref="A402:A435">+A654</f>
        <v>84</v>
      </c>
      <c r="B402" s="1" t="s">
        <v>176</v>
      </c>
      <c r="C402" s="33">
        <v>58.2</v>
      </c>
      <c r="D402" s="18">
        <f t="shared" si="49"/>
        <v>0.00039341</v>
      </c>
      <c r="F402" s="83">
        <f t="shared" si="52"/>
        <v>8649</v>
      </c>
      <c r="M402" s="28"/>
      <c r="O402" s="33"/>
    </row>
    <row r="403" spans="1:15" ht="10.5">
      <c r="A403" s="1">
        <f t="shared" si="53"/>
        <v>85</v>
      </c>
      <c r="B403" s="1" t="s">
        <v>226</v>
      </c>
      <c r="C403" s="33">
        <v>0</v>
      </c>
      <c r="D403" s="18">
        <f t="shared" si="49"/>
        <v>0</v>
      </c>
      <c r="F403" s="83">
        <f t="shared" si="52"/>
        <v>0</v>
      </c>
      <c r="M403" s="28"/>
      <c r="O403" s="33"/>
    </row>
    <row r="404" spans="1:15" ht="10.5">
      <c r="A404" s="1">
        <f t="shared" si="53"/>
        <v>86</v>
      </c>
      <c r="B404" s="1" t="s">
        <v>227</v>
      </c>
      <c r="C404" s="33">
        <v>0</v>
      </c>
      <c r="D404" s="18">
        <f t="shared" si="49"/>
        <v>0</v>
      </c>
      <c r="F404" s="83">
        <f t="shared" si="52"/>
        <v>0</v>
      </c>
      <c r="M404" s="28"/>
      <c r="O404" s="33"/>
    </row>
    <row r="405" spans="1:15" ht="10.5">
      <c r="A405" s="1">
        <f t="shared" si="53"/>
        <v>87</v>
      </c>
      <c r="B405" s="1" t="s">
        <v>177</v>
      </c>
      <c r="C405" s="33">
        <v>1.8</v>
      </c>
      <c r="D405" s="18">
        <f t="shared" si="49"/>
        <v>1.217E-05</v>
      </c>
      <c r="F405" s="83">
        <f t="shared" si="52"/>
        <v>268</v>
      </c>
      <c r="M405" s="28"/>
      <c r="O405" s="33"/>
    </row>
    <row r="406" spans="1:15" ht="10.5">
      <c r="A406" s="1">
        <f t="shared" si="53"/>
        <v>88</v>
      </c>
      <c r="B406" s="1" t="s">
        <v>178</v>
      </c>
      <c r="C406" s="33">
        <v>10.7</v>
      </c>
      <c r="D406" s="18">
        <f t="shared" si="49"/>
        <v>7.233E-05</v>
      </c>
      <c r="F406" s="83">
        <f t="shared" si="52"/>
        <v>1590</v>
      </c>
      <c r="M406" s="28"/>
      <c r="O406" s="33"/>
    </row>
    <row r="407" spans="1:22" ht="10.5">
      <c r="A407" s="1">
        <f t="shared" si="53"/>
        <v>89</v>
      </c>
      <c r="B407" s="1" t="s">
        <v>17</v>
      </c>
      <c r="C407" s="33">
        <v>0.7</v>
      </c>
      <c r="D407" s="18">
        <f aca="true" t="shared" si="54" ref="D407:D454">ROUND(C407/$C$515,8)</f>
        <v>4.73E-06</v>
      </c>
      <c r="F407" s="83">
        <f t="shared" si="52"/>
        <v>104</v>
      </c>
      <c r="H407" s="4"/>
      <c r="I407" s="4"/>
      <c r="J407" s="4"/>
      <c r="K407" s="4"/>
      <c r="L407" s="4"/>
      <c r="M407" s="45"/>
      <c r="N407" s="4"/>
      <c r="O407" s="33"/>
      <c r="R407" s="4"/>
      <c r="S407" s="4"/>
      <c r="T407" s="4"/>
      <c r="U407" s="4"/>
      <c r="V407" s="4"/>
    </row>
    <row r="408" spans="1:15" ht="10.5">
      <c r="A408" s="1">
        <f t="shared" si="53"/>
        <v>90</v>
      </c>
      <c r="B408" s="1" t="s">
        <v>111</v>
      </c>
      <c r="C408" s="33">
        <v>2718.75</v>
      </c>
      <c r="D408" s="18">
        <f t="shared" si="54"/>
        <v>0.01837776</v>
      </c>
      <c r="F408" s="83">
        <f t="shared" si="52"/>
        <v>404027</v>
      </c>
      <c r="M408" s="28"/>
      <c r="O408" s="33"/>
    </row>
    <row r="409" spans="1:15" ht="10.5">
      <c r="A409" s="1">
        <f t="shared" si="53"/>
        <v>91</v>
      </c>
      <c r="B409" s="1" t="s">
        <v>283</v>
      </c>
      <c r="C409" s="33">
        <v>0</v>
      </c>
      <c r="D409" s="18">
        <f t="shared" si="54"/>
        <v>0</v>
      </c>
      <c r="F409" s="83">
        <f t="shared" si="52"/>
        <v>0</v>
      </c>
      <c r="M409" s="28"/>
      <c r="O409" s="33"/>
    </row>
    <row r="410" spans="1:15" ht="10.5">
      <c r="A410" s="1">
        <f t="shared" si="53"/>
        <v>92</v>
      </c>
      <c r="B410" s="1" t="s">
        <v>93</v>
      </c>
      <c r="C410" s="33">
        <v>2298.25</v>
      </c>
      <c r="D410" s="18">
        <f t="shared" si="54"/>
        <v>0.01553533</v>
      </c>
      <c r="F410" s="83">
        <f t="shared" si="52"/>
        <v>341537</v>
      </c>
      <c r="M410" s="28"/>
      <c r="O410" s="33"/>
    </row>
    <row r="411" spans="1:15" ht="10.5">
      <c r="A411" s="1">
        <f t="shared" si="53"/>
        <v>93</v>
      </c>
      <c r="B411" s="1" t="s">
        <v>228</v>
      </c>
      <c r="C411" s="33">
        <v>0</v>
      </c>
      <c r="D411" s="18">
        <f t="shared" si="54"/>
        <v>0</v>
      </c>
      <c r="F411" s="83">
        <f t="shared" si="52"/>
        <v>0</v>
      </c>
      <c r="M411" s="28"/>
      <c r="O411" s="33"/>
    </row>
    <row r="412" spans="1:15" ht="10.5">
      <c r="A412" s="1">
        <f t="shared" si="53"/>
        <v>94</v>
      </c>
      <c r="B412" s="1" t="s">
        <v>112</v>
      </c>
      <c r="C412" s="33">
        <v>412.1</v>
      </c>
      <c r="D412" s="18">
        <f t="shared" si="54"/>
        <v>0.00278565</v>
      </c>
      <c r="F412" s="83">
        <f t="shared" si="52"/>
        <v>61241</v>
      </c>
      <c r="M412" s="28"/>
      <c r="O412" s="33"/>
    </row>
    <row r="413" spans="1:15" ht="10.5">
      <c r="A413" s="1">
        <f t="shared" si="53"/>
        <v>95</v>
      </c>
      <c r="B413" s="1" t="s">
        <v>164</v>
      </c>
      <c r="C413" s="33">
        <v>15</v>
      </c>
      <c r="D413" s="18">
        <f t="shared" si="54"/>
        <v>0.00010139</v>
      </c>
      <c r="F413" s="83">
        <f t="shared" si="52"/>
        <v>2229</v>
      </c>
      <c r="M413" s="28"/>
      <c r="O413" s="33"/>
    </row>
    <row r="414" spans="1:15" ht="10.5">
      <c r="A414" s="1">
        <f t="shared" si="53"/>
        <v>96</v>
      </c>
      <c r="B414" s="1" t="s">
        <v>209</v>
      </c>
      <c r="C414" s="33">
        <v>102.6</v>
      </c>
      <c r="D414" s="18">
        <f t="shared" si="54"/>
        <v>0.00069354</v>
      </c>
      <c r="F414" s="83">
        <f t="shared" si="52"/>
        <v>15247</v>
      </c>
      <c r="M414" s="28"/>
      <c r="O414" s="33"/>
    </row>
    <row r="415" spans="1:15" ht="10.5">
      <c r="A415" s="1">
        <f t="shared" si="53"/>
        <v>97</v>
      </c>
      <c r="B415" s="1" t="s">
        <v>41</v>
      </c>
      <c r="C415" s="33">
        <v>1492</v>
      </c>
      <c r="D415" s="18">
        <f t="shared" si="54"/>
        <v>0.01008537</v>
      </c>
      <c r="F415" s="83">
        <f t="shared" si="52"/>
        <v>221722</v>
      </c>
      <c r="M415" s="28"/>
      <c r="O415" s="33"/>
    </row>
    <row r="416" spans="1:15" ht="10.5">
      <c r="A416" s="1">
        <f t="shared" si="53"/>
        <v>98</v>
      </c>
      <c r="B416" s="1" t="s">
        <v>229</v>
      </c>
      <c r="C416" s="33">
        <v>0</v>
      </c>
      <c r="D416" s="18">
        <f t="shared" si="54"/>
        <v>0</v>
      </c>
      <c r="F416" s="83">
        <f t="shared" si="52"/>
        <v>0</v>
      </c>
      <c r="M416" s="28"/>
      <c r="O416" s="33"/>
    </row>
    <row r="417" spans="1:15" ht="10.5">
      <c r="A417" s="1">
        <f t="shared" si="53"/>
        <v>99</v>
      </c>
      <c r="B417" s="1" t="s">
        <v>18</v>
      </c>
      <c r="C417" s="33">
        <v>617</v>
      </c>
      <c r="D417" s="18">
        <f t="shared" si="54"/>
        <v>0.00417069</v>
      </c>
      <c r="F417" s="83">
        <f t="shared" si="52"/>
        <v>91691</v>
      </c>
      <c r="M417" s="28"/>
      <c r="O417" s="33"/>
    </row>
    <row r="418" spans="1:15" ht="10.5">
      <c r="A418" s="1">
        <f t="shared" si="53"/>
        <v>100</v>
      </c>
      <c r="B418" s="1" t="s">
        <v>19</v>
      </c>
      <c r="C418" s="33">
        <v>35.6</v>
      </c>
      <c r="D418" s="18">
        <f t="shared" si="54"/>
        <v>0.00024064</v>
      </c>
      <c r="F418" s="83">
        <f t="shared" si="52"/>
        <v>5290</v>
      </c>
      <c r="M418" s="28"/>
      <c r="O418" s="33"/>
    </row>
    <row r="419" spans="1:15" ht="10.5">
      <c r="A419" s="1">
        <f t="shared" si="53"/>
        <v>101</v>
      </c>
      <c r="B419" s="1" t="s">
        <v>179</v>
      </c>
      <c r="C419" s="33">
        <v>403.4</v>
      </c>
      <c r="D419" s="18">
        <f t="shared" si="54"/>
        <v>0.00272684</v>
      </c>
      <c r="F419" s="83">
        <f t="shared" si="52"/>
        <v>59948</v>
      </c>
      <c r="M419" s="28"/>
      <c r="O419" s="33"/>
    </row>
    <row r="420" spans="1:15" ht="10.5">
      <c r="A420" s="1">
        <f t="shared" si="53"/>
        <v>102</v>
      </c>
      <c r="B420" s="1" t="s">
        <v>198</v>
      </c>
      <c r="C420" s="33">
        <v>177.1</v>
      </c>
      <c r="D420" s="18">
        <f t="shared" si="54"/>
        <v>0.00119713</v>
      </c>
      <c r="F420" s="83">
        <f t="shared" si="52"/>
        <v>26318</v>
      </c>
      <c r="M420" s="28"/>
      <c r="O420" s="33"/>
    </row>
    <row r="421" spans="1:15" ht="10.5">
      <c r="A421" s="1">
        <f t="shared" si="53"/>
        <v>103</v>
      </c>
      <c r="B421" s="1" t="s">
        <v>42</v>
      </c>
      <c r="C421" s="33">
        <v>726.5</v>
      </c>
      <c r="D421" s="18">
        <f t="shared" si="54"/>
        <v>0.00491087</v>
      </c>
      <c r="F421" s="83">
        <f t="shared" si="52"/>
        <v>107963</v>
      </c>
      <c r="M421" s="28"/>
      <c r="O421" s="33"/>
    </row>
    <row r="422" spans="1:15" ht="10.5">
      <c r="A422" s="1">
        <f t="shared" si="53"/>
        <v>104</v>
      </c>
      <c r="B422" s="1" t="s">
        <v>180</v>
      </c>
      <c r="C422" s="33">
        <v>0</v>
      </c>
      <c r="D422" s="18">
        <f t="shared" si="54"/>
        <v>0</v>
      </c>
      <c r="F422" s="83">
        <f t="shared" si="52"/>
        <v>0</v>
      </c>
      <c r="M422" s="28"/>
      <c r="O422" s="33"/>
    </row>
    <row r="423" spans="1:15" ht="10.5">
      <c r="A423" s="1">
        <f t="shared" si="53"/>
        <v>105</v>
      </c>
      <c r="B423" s="1" t="s">
        <v>113</v>
      </c>
      <c r="C423" s="33">
        <v>2151.5</v>
      </c>
      <c r="D423" s="18">
        <f t="shared" si="54"/>
        <v>0.01454335</v>
      </c>
      <c r="F423" s="83">
        <f t="shared" si="52"/>
        <v>319729</v>
      </c>
      <c r="M423" s="28"/>
      <c r="O423" s="33"/>
    </row>
    <row r="424" spans="1:15" ht="10.5">
      <c r="A424" s="1">
        <f t="shared" si="53"/>
        <v>106</v>
      </c>
      <c r="B424" s="1" t="s">
        <v>210</v>
      </c>
      <c r="C424" s="33">
        <v>0</v>
      </c>
      <c r="D424" s="18">
        <f t="shared" si="54"/>
        <v>0</v>
      </c>
      <c r="F424" s="83">
        <f t="shared" si="52"/>
        <v>0</v>
      </c>
      <c r="M424" s="28"/>
      <c r="O424" s="33"/>
    </row>
    <row r="425" spans="1:15" ht="10.5">
      <c r="A425" s="1">
        <f t="shared" si="53"/>
        <v>107</v>
      </c>
      <c r="B425" s="1" t="s">
        <v>230</v>
      </c>
      <c r="C425" s="33">
        <v>0</v>
      </c>
      <c r="D425" s="18">
        <f t="shared" si="54"/>
        <v>0</v>
      </c>
      <c r="F425" s="83">
        <f t="shared" si="52"/>
        <v>0</v>
      </c>
      <c r="M425" s="28"/>
      <c r="O425" s="33"/>
    </row>
    <row r="426" spans="1:15" ht="10.5">
      <c r="A426" s="1">
        <f t="shared" si="53"/>
        <v>108</v>
      </c>
      <c r="B426" s="1" t="s">
        <v>114</v>
      </c>
      <c r="C426" s="33">
        <v>22746.26</v>
      </c>
      <c r="D426" s="18">
        <f t="shared" si="54"/>
        <v>0.1537564</v>
      </c>
      <c r="F426" s="83">
        <f t="shared" si="52"/>
        <v>3380264</v>
      </c>
      <c r="M426" s="28"/>
      <c r="O426" s="33"/>
    </row>
    <row r="427" spans="1:17" ht="10.5">
      <c r="A427" s="1">
        <f t="shared" si="53"/>
        <v>109</v>
      </c>
      <c r="B427" s="1" t="s">
        <v>20</v>
      </c>
      <c r="C427" s="33">
        <v>2</v>
      </c>
      <c r="D427" s="18">
        <f t="shared" si="54"/>
        <v>1.352E-05</v>
      </c>
      <c r="F427" s="83">
        <f t="shared" si="52"/>
        <v>297</v>
      </c>
      <c r="M427" s="28"/>
      <c r="O427" s="33"/>
      <c r="Q427" s="3"/>
    </row>
    <row r="428" spans="1:17" ht="10.5">
      <c r="A428" s="1">
        <f t="shared" si="53"/>
        <v>110</v>
      </c>
      <c r="B428" s="1" t="s">
        <v>231</v>
      </c>
      <c r="C428" s="33">
        <v>0</v>
      </c>
      <c r="D428" s="18">
        <f t="shared" si="54"/>
        <v>0</v>
      </c>
      <c r="F428" s="83">
        <f t="shared" si="52"/>
        <v>0</v>
      </c>
      <c r="M428" s="28"/>
      <c r="O428" s="33"/>
      <c r="Q428" s="3"/>
    </row>
    <row r="429" spans="1:17" ht="10.5">
      <c r="A429" s="1">
        <f t="shared" si="53"/>
        <v>111</v>
      </c>
      <c r="B429" s="1" t="s">
        <v>115</v>
      </c>
      <c r="C429" s="33">
        <v>1206.55</v>
      </c>
      <c r="D429" s="18">
        <f t="shared" si="54"/>
        <v>0.00815584</v>
      </c>
      <c r="F429" s="83">
        <f t="shared" si="52"/>
        <v>179302</v>
      </c>
      <c r="M429" s="28"/>
      <c r="O429" s="33"/>
      <c r="Q429" s="3"/>
    </row>
    <row r="430" spans="1:15" ht="10.5">
      <c r="A430" s="1">
        <f t="shared" si="53"/>
        <v>112</v>
      </c>
      <c r="B430" s="1" t="s">
        <v>181</v>
      </c>
      <c r="C430" s="33">
        <v>332.05</v>
      </c>
      <c r="D430" s="18">
        <f t="shared" si="54"/>
        <v>0.00224454</v>
      </c>
      <c r="F430" s="83">
        <f t="shared" si="52"/>
        <v>49345</v>
      </c>
      <c r="M430" s="28"/>
      <c r="O430" s="33"/>
    </row>
    <row r="431" spans="1:15" ht="10.5">
      <c r="A431" s="1">
        <f t="shared" si="53"/>
        <v>113</v>
      </c>
      <c r="B431" s="1" t="s">
        <v>232</v>
      </c>
      <c r="C431" s="33">
        <v>0</v>
      </c>
      <c r="D431" s="18">
        <f t="shared" si="54"/>
        <v>0</v>
      </c>
      <c r="F431" s="83">
        <f t="shared" si="52"/>
        <v>0</v>
      </c>
      <c r="M431" s="28"/>
      <c r="O431" s="33"/>
    </row>
    <row r="432" spans="1:23" ht="10.5">
      <c r="A432" s="1">
        <f t="shared" si="53"/>
        <v>114</v>
      </c>
      <c r="B432" s="1" t="s">
        <v>233</v>
      </c>
      <c r="C432" s="33">
        <v>0</v>
      </c>
      <c r="D432" s="18">
        <f t="shared" si="54"/>
        <v>0</v>
      </c>
      <c r="F432" s="83">
        <f t="shared" si="52"/>
        <v>0</v>
      </c>
      <c r="M432" s="28"/>
      <c r="W432" s="1"/>
    </row>
    <row r="433" spans="1:23" ht="10.5">
      <c r="A433" s="1">
        <f t="shared" si="53"/>
        <v>115</v>
      </c>
      <c r="B433" s="1" t="s">
        <v>234</v>
      </c>
      <c r="C433" s="33">
        <v>0</v>
      </c>
      <c r="D433" s="18">
        <f t="shared" si="54"/>
        <v>0</v>
      </c>
      <c r="F433" s="83">
        <f t="shared" si="52"/>
        <v>0</v>
      </c>
      <c r="M433" s="28"/>
      <c r="W433" s="1"/>
    </row>
    <row r="434" spans="1:23" ht="10.5">
      <c r="A434" s="1">
        <f t="shared" si="53"/>
        <v>116</v>
      </c>
      <c r="B434" s="1" t="s">
        <v>43</v>
      </c>
      <c r="C434" s="33">
        <v>245.4</v>
      </c>
      <c r="D434" s="18">
        <f t="shared" si="54"/>
        <v>0.00165881</v>
      </c>
      <c r="F434" s="83">
        <f t="shared" si="52"/>
        <v>36468</v>
      </c>
      <c r="M434" s="28"/>
      <c r="W434" s="1"/>
    </row>
    <row r="435" spans="1:23" ht="10.5">
      <c r="A435" s="1">
        <f t="shared" si="53"/>
        <v>117</v>
      </c>
      <c r="B435" s="1" t="s">
        <v>253</v>
      </c>
      <c r="C435" s="33">
        <v>0</v>
      </c>
      <c r="D435" s="18">
        <f t="shared" si="54"/>
        <v>0</v>
      </c>
      <c r="F435" s="83">
        <f t="shared" si="52"/>
        <v>0</v>
      </c>
      <c r="M435" s="28"/>
      <c r="W435" s="1"/>
    </row>
    <row r="436" spans="1:15" ht="10.5">
      <c r="A436" s="1">
        <f>+A693</f>
        <v>118</v>
      </c>
      <c r="B436" s="1" t="s">
        <v>90</v>
      </c>
      <c r="C436" s="33">
        <v>565.25</v>
      </c>
      <c r="D436" s="18">
        <f t="shared" si="54"/>
        <v>0.00382088</v>
      </c>
      <c r="F436" s="83">
        <f t="shared" si="52"/>
        <v>84000</v>
      </c>
      <c r="M436" s="28"/>
      <c r="O436" s="33"/>
    </row>
    <row r="437" spans="1:17" ht="10.5">
      <c r="A437" s="1">
        <f>+A694</f>
        <v>119</v>
      </c>
      <c r="B437" s="1" t="s">
        <v>21</v>
      </c>
      <c r="C437" s="33">
        <v>69.8</v>
      </c>
      <c r="D437" s="18">
        <f t="shared" si="54"/>
        <v>0.00047182</v>
      </c>
      <c r="F437" s="83">
        <f t="shared" si="52"/>
        <v>10373</v>
      </c>
      <c r="M437" s="28"/>
      <c r="O437" s="33"/>
      <c r="Q437" s="5"/>
    </row>
    <row r="438" spans="1:17" ht="10.5">
      <c r="A438" s="1">
        <f>+A695</f>
        <v>120</v>
      </c>
      <c r="B438" s="1" t="s">
        <v>182</v>
      </c>
      <c r="C438" s="33">
        <v>3119.95</v>
      </c>
      <c r="D438" s="18">
        <f t="shared" si="54"/>
        <v>0.02108972</v>
      </c>
      <c r="F438" s="83">
        <f t="shared" si="52"/>
        <v>463648</v>
      </c>
      <c r="M438" s="28"/>
      <c r="O438" s="33"/>
      <c r="Q438" s="5"/>
    </row>
    <row r="439" spans="1:17" ht="10.5">
      <c r="A439" s="1">
        <f>+A696</f>
        <v>121</v>
      </c>
      <c r="B439" s="1" t="s">
        <v>87</v>
      </c>
      <c r="C439" s="33">
        <v>674.35</v>
      </c>
      <c r="D439" s="18">
        <f t="shared" si="54"/>
        <v>0.00455836</v>
      </c>
      <c r="F439" s="83">
        <f t="shared" si="52"/>
        <v>100213</v>
      </c>
      <c r="M439" s="28"/>
      <c r="O439" s="33"/>
      <c r="Q439" s="5"/>
    </row>
    <row r="440" spans="1:17" ht="10.5">
      <c r="A440" s="1">
        <f>+A697</f>
        <v>122</v>
      </c>
      <c r="B440" s="1" t="s">
        <v>88</v>
      </c>
      <c r="C440" s="33">
        <v>2.1</v>
      </c>
      <c r="D440" s="18">
        <f t="shared" si="54"/>
        <v>1.42E-05</v>
      </c>
      <c r="F440" s="83">
        <f t="shared" si="52"/>
        <v>312</v>
      </c>
      <c r="M440" s="28"/>
      <c r="O440" s="33"/>
      <c r="Q440" s="5"/>
    </row>
    <row r="441" spans="3:17" ht="10.5">
      <c r="C441" s="33"/>
      <c r="D441" s="18"/>
      <c r="F441" s="83"/>
      <c r="M441" s="28"/>
      <c r="O441" s="33"/>
      <c r="Q441" s="5"/>
    </row>
    <row r="442" spans="1:22" ht="10.5">
      <c r="A442" s="37">
        <v>1.3</v>
      </c>
      <c r="B442" s="2" t="s">
        <v>67</v>
      </c>
      <c r="L442" s="3" t="s">
        <v>66</v>
      </c>
      <c r="M442" s="41"/>
      <c r="N442" s="3"/>
      <c r="O442" s="3"/>
      <c r="P442" s="3"/>
      <c r="Q442" s="3"/>
      <c r="R442" s="3"/>
      <c r="S442" s="3"/>
      <c r="T442" s="3"/>
      <c r="U442" s="3"/>
      <c r="V442" s="3"/>
    </row>
    <row r="443" ht="10.5">
      <c r="M443" s="28"/>
    </row>
    <row r="444" spans="1:46" s="17" customFormat="1" ht="31.5">
      <c r="A444" s="5" t="s">
        <v>25</v>
      </c>
      <c r="B444" s="26" t="s">
        <v>163</v>
      </c>
      <c r="C444" s="40" t="s">
        <v>156</v>
      </c>
      <c r="D444" s="39" t="s">
        <v>154</v>
      </c>
      <c r="E444" s="26"/>
      <c r="F444" s="26" t="s">
        <v>155</v>
      </c>
      <c r="G444" s="5"/>
      <c r="H444" s="5"/>
      <c r="I444" s="5"/>
      <c r="J444" s="5"/>
      <c r="K444" s="5"/>
      <c r="L444" s="5"/>
      <c r="M444" s="44"/>
      <c r="N444" s="5"/>
      <c r="O444" s="5"/>
      <c r="P444" s="5"/>
      <c r="Q444" s="5"/>
      <c r="R444" s="5"/>
      <c r="S444" s="5"/>
      <c r="T444" s="5"/>
      <c r="U444" s="5"/>
      <c r="V444" s="5"/>
      <c r="W444" s="24"/>
      <c r="X444" s="1"/>
      <c r="Y444" s="1"/>
      <c r="Z444" s="1"/>
      <c r="AA444" s="1"/>
      <c r="AB444" s="1"/>
      <c r="AC444" s="1"/>
      <c r="AD444" s="1"/>
      <c r="AE444" s="1"/>
      <c r="AF444" s="1"/>
      <c r="AG444" s="1"/>
      <c r="AH444" s="1"/>
      <c r="AI444" s="1"/>
      <c r="AJ444" s="1"/>
      <c r="AK444" s="1"/>
      <c r="AL444" s="1"/>
      <c r="AM444" s="1"/>
      <c r="AN444" s="1"/>
      <c r="AO444" s="1"/>
      <c r="AP444" s="1"/>
      <c r="AQ444" s="1"/>
      <c r="AR444" s="1"/>
      <c r="AS444" s="1"/>
      <c r="AT444" s="1"/>
    </row>
    <row r="445" spans="3:17" ht="10.5">
      <c r="C445" s="33"/>
      <c r="D445" s="18"/>
      <c r="F445" s="83"/>
      <c r="M445" s="28"/>
      <c r="O445" s="33"/>
      <c r="Q445" s="5"/>
    </row>
    <row r="446" spans="1:15" ht="10.5">
      <c r="A446" s="1">
        <f aca="true" t="shared" si="55" ref="A446:A456">+A698</f>
        <v>123</v>
      </c>
      <c r="B446" s="1" t="s">
        <v>116</v>
      </c>
      <c r="C446" s="33">
        <v>121.55</v>
      </c>
      <c r="D446" s="18">
        <f t="shared" si="54"/>
        <v>0.00082163</v>
      </c>
      <c r="F446" s="83">
        <f t="shared" si="52"/>
        <v>18063</v>
      </c>
      <c r="M446" s="28"/>
      <c r="O446" s="33"/>
    </row>
    <row r="447" spans="1:15" ht="10.5">
      <c r="A447" s="1">
        <f t="shared" si="55"/>
        <v>124</v>
      </c>
      <c r="B447" s="1" t="s">
        <v>235</v>
      </c>
      <c r="C447" s="33">
        <v>0</v>
      </c>
      <c r="D447" s="18">
        <f t="shared" si="54"/>
        <v>0</v>
      </c>
      <c r="F447" s="83">
        <f t="shared" si="52"/>
        <v>0</v>
      </c>
      <c r="M447" s="28"/>
      <c r="O447" s="33"/>
    </row>
    <row r="448" spans="1:15" ht="10.5">
      <c r="A448" s="1">
        <f t="shared" si="55"/>
        <v>125</v>
      </c>
      <c r="B448" s="1" t="s">
        <v>236</v>
      </c>
      <c r="C448" s="33">
        <v>0</v>
      </c>
      <c r="D448" s="18">
        <f t="shared" si="54"/>
        <v>0</v>
      </c>
      <c r="F448" s="83">
        <f t="shared" si="52"/>
        <v>0</v>
      </c>
      <c r="M448" s="28"/>
      <c r="O448" s="33"/>
    </row>
    <row r="449" spans="1:15" ht="10.5">
      <c r="A449" s="1">
        <f t="shared" si="55"/>
        <v>126</v>
      </c>
      <c r="B449" s="1" t="s">
        <v>117</v>
      </c>
      <c r="C449" s="33">
        <v>1337.3</v>
      </c>
      <c r="D449" s="18">
        <f t="shared" si="54"/>
        <v>0.00903966</v>
      </c>
      <c r="F449" s="83">
        <f t="shared" si="52"/>
        <v>198733</v>
      </c>
      <c r="M449" s="28"/>
      <c r="O449" s="33"/>
    </row>
    <row r="450" spans="1:15" ht="10.5">
      <c r="A450" s="1">
        <f t="shared" si="55"/>
        <v>127</v>
      </c>
      <c r="B450" s="1" t="s">
        <v>118</v>
      </c>
      <c r="C450" s="33">
        <v>2130.1</v>
      </c>
      <c r="D450" s="18">
        <f t="shared" si="54"/>
        <v>0.0143987</v>
      </c>
      <c r="F450" s="83">
        <f t="shared" si="52"/>
        <v>316549</v>
      </c>
      <c r="M450" s="28"/>
      <c r="O450" s="33"/>
    </row>
    <row r="451" spans="1:15" ht="10.5">
      <c r="A451" s="1">
        <f t="shared" si="55"/>
        <v>128</v>
      </c>
      <c r="B451" s="1" t="s">
        <v>237</v>
      </c>
      <c r="C451" s="33">
        <v>0</v>
      </c>
      <c r="D451" s="18">
        <f t="shared" si="54"/>
        <v>0</v>
      </c>
      <c r="F451" s="83">
        <f t="shared" si="52"/>
        <v>0</v>
      </c>
      <c r="M451" s="28"/>
      <c r="O451" s="33"/>
    </row>
    <row r="452" spans="1:15" ht="10.5">
      <c r="A452" s="1">
        <f t="shared" si="55"/>
        <v>129</v>
      </c>
      <c r="B452" s="1" t="s">
        <v>252</v>
      </c>
      <c r="C452" s="33">
        <v>0</v>
      </c>
      <c r="D452" s="18">
        <f t="shared" si="54"/>
        <v>0</v>
      </c>
      <c r="F452" s="83">
        <f t="shared" si="52"/>
        <v>0</v>
      </c>
      <c r="M452" s="28"/>
      <c r="O452" s="33"/>
    </row>
    <row r="453" spans="1:15" ht="10.5">
      <c r="A453" s="1">
        <f t="shared" si="55"/>
        <v>130</v>
      </c>
      <c r="B453" s="1" t="s">
        <v>238</v>
      </c>
      <c r="C453" s="33">
        <v>0</v>
      </c>
      <c r="D453" s="18">
        <f t="shared" si="54"/>
        <v>0</v>
      </c>
      <c r="F453" s="83">
        <f t="shared" si="52"/>
        <v>0</v>
      </c>
      <c r="M453" s="28"/>
      <c r="O453" s="33"/>
    </row>
    <row r="454" spans="1:15" ht="10.5">
      <c r="A454" s="1">
        <f t="shared" si="55"/>
        <v>131</v>
      </c>
      <c r="B454" s="1" t="s">
        <v>183</v>
      </c>
      <c r="C454" s="33">
        <v>1823.4</v>
      </c>
      <c r="D454" s="18">
        <f t="shared" si="54"/>
        <v>0.01232552</v>
      </c>
      <c r="F454" s="83">
        <f t="shared" si="52"/>
        <v>270971</v>
      </c>
      <c r="M454" s="28"/>
      <c r="O454" s="33"/>
    </row>
    <row r="455" spans="1:22" ht="10.5">
      <c r="A455" s="1">
        <f t="shared" si="55"/>
        <v>132</v>
      </c>
      <c r="B455" s="1" t="s">
        <v>119</v>
      </c>
      <c r="C455" s="33">
        <v>178.95</v>
      </c>
      <c r="D455" s="18">
        <f aca="true" t="shared" si="56" ref="D455:D502">ROUND(C455/$C$515,8)</f>
        <v>0.00120964</v>
      </c>
      <c r="F455" s="83">
        <f t="shared" si="52"/>
        <v>26593</v>
      </c>
      <c r="M455" s="45"/>
      <c r="N455" s="4"/>
      <c r="O455" s="33"/>
      <c r="R455" s="4"/>
      <c r="S455" s="4"/>
      <c r="T455" s="4"/>
      <c r="U455" s="4"/>
      <c r="V455" s="4"/>
    </row>
    <row r="456" spans="1:15" ht="10.5">
      <c r="A456" s="1">
        <f t="shared" si="55"/>
        <v>133</v>
      </c>
      <c r="B456" s="1" t="s">
        <v>120</v>
      </c>
      <c r="C456" s="33">
        <v>647.5</v>
      </c>
      <c r="D456" s="18">
        <f t="shared" si="56"/>
        <v>0.00437686</v>
      </c>
      <c r="F456" s="83">
        <f t="shared" si="52"/>
        <v>96223</v>
      </c>
      <c r="M456" s="28"/>
      <c r="O456" s="33"/>
    </row>
    <row r="457" spans="1:15" ht="10.5">
      <c r="A457" s="1">
        <f aca="true" t="shared" si="57" ref="A457:A473">+A709</f>
        <v>134</v>
      </c>
      <c r="B457" s="1" t="s">
        <v>121</v>
      </c>
      <c r="C457" s="33">
        <v>2331.2</v>
      </c>
      <c r="D457" s="18">
        <f t="shared" si="56"/>
        <v>0.01575806</v>
      </c>
      <c r="F457" s="83">
        <f t="shared" si="52"/>
        <v>346434</v>
      </c>
      <c r="M457" s="28"/>
      <c r="O457" s="33"/>
    </row>
    <row r="458" spans="1:15" ht="10.5">
      <c r="A458" s="1">
        <f t="shared" si="57"/>
        <v>135</v>
      </c>
      <c r="B458" s="1" t="s">
        <v>239</v>
      </c>
      <c r="C458" s="33">
        <v>0</v>
      </c>
      <c r="D458" s="18">
        <f t="shared" si="56"/>
        <v>0</v>
      </c>
      <c r="F458" s="83">
        <f t="shared" si="52"/>
        <v>0</v>
      </c>
      <c r="M458" s="28"/>
      <c r="O458" s="33"/>
    </row>
    <row r="459" spans="1:15" ht="10.5">
      <c r="A459" s="1">
        <f t="shared" si="57"/>
        <v>136</v>
      </c>
      <c r="B459" s="1" t="s">
        <v>122</v>
      </c>
      <c r="C459" s="33">
        <v>2129.8</v>
      </c>
      <c r="D459" s="18">
        <f t="shared" si="56"/>
        <v>0.01439667</v>
      </c>
      <c r="F459" s="83">
        <f t="shared" si="52"/>
        <v>316504</v>
      </c>
      <c r="M459" s="28"/>
      <c r="O459" s="33"/>
    </row>
    <row r="460" spans="1:15" ht="10.5">
      <c r="A460" s="1">
        <f t="shared" si="57"/>
        <v>137</v>
      </c>
      <c r="B460" s="1" t="s">
        <v>123</v>
      </c>
      <c r="C460" s="33">
        <v>531.6</v>
      </c>
      <c r="D460" s="18">
        <f t="shared" si="56"/>
        <v>0.00359342</v>
      </c>
      <c r="F460" s="83">
        <f t="shared" si="52"/>
        <v>79000</v>
      </c>
      <c r="M460" s="28"/>
      <c r="O460" s="33"/>
    </row>
    <row r="461" spans="1:15" ht="10.5">
      <c r="A461" s="1">
        <f t="shared" si="57"/>
        <v>138</v>
      </c>
      <c r="B461" s="1" t="s">
        <v>199</v>
      </c>
      <c r="C461" s="33">
        <v>6213.75</v>
      </c>
      <c r="D461" s="18">
        <f t="shared" si="56"/>
        <v>0.04200268</v>
      </c>
      <c r="F461" s="83">
        <f t="shared" si="52"/>
        <v>923410</v>
      </c>
      <c r="M461" s="28"/>
      <c r="O461" s="33"/>
    </row>
    <row r="462" spans="1:15" ht="10.5">
      <c r="A462" s="1">
        <f t="shared" si="57"/>
        <v>139</v>
      </c>
      <c r="B462" s="1" t="s">
        <v>200</v>
      </c>
      <c r="C462" s="33">
        <v>0</v>
      </c>
      <c r="D462" s="18">
        <f t="shared" si="56"/>
        <v>0</v>
      </c>
      <c r="F462" s="83">
        <f t="shared" si="52"/>
        <v>0</v>
      </c>
      <c r="M462" s="28"/>
      <c r="O462" s="33"/>
    </row>
    <row r="463" spans="1:15" ht="10.5">
      <c r="A463" s="1">
        <f t="shared" si="57"/>
        <v>140</v>
      </c>
      <c r="B463" s="1" t="s">
        <v>240</v>
      </c>
      <c r="C463" s="33">
        <v>0</v>
      </c>
      <c r="D463" s="18">
        <f t="shared" si="56"/>
        <v>0</v>
      </c>
      <c r="F463" s="83">
        <f t="shared" si="52"/>
        <v>0</v>
      </c>
      <c r="M463" s="28"/>
      <c r="O463" s="33"/>
    </row>
    <row r="464" spans="1:15" ht="10.5">
      <c r="A464" s="1">
        <f t="shared" si="57"/>
        <v>141</v>
      </c>
      <c r="B464" s="1" t="s">
        <v>91</v>
      </c>
      <c r="C464" s="33">
        <v>1990.92</v>
      </c>
      <c r="D464" s="18">
        <f t="shared" si="56"/>
        <v>0.01345789</v>
      </c>
      <c r="F464" s="83">
        <f t="shared" si="52"/>
        <v>295866</v>
      </c>
      <c r="M464" s="28"/>
      <c r="O464" s="33"/>
    </row>
    <row r="465" spans="1:15" ht="10.5">
      <c r="A465" s="1">
        <f t="shared" si="57"/>
        <v>142</v>
      </c>
      <c r="B465" s="1" t="s">
        <v>22</v>
      </c>
      <c r="C465" s="33">
        <v>271.1</v>
      </c>
      <c r="D465" s="18">
        <f t="shared" si="56"/>
        <v>0.00183254</v>
      </c>
      <c r="F465" s="83">
        <f t="shared" si="52"/>
        <v>40288</v>
      </c>
      <c r="M465" s="28"/>
      <c r="O465" s="33"/>
    </row>
    <row r="466" spans="1:15" ht="10.5">
      <c r="A466" s="1">
        <f t="shared" si="57"/>
        <v>143</v>
      </c>
      <c r="B466" s="1" t="s">
        <v>124</v>
      </c>
      <c r="C466" s="33">
        <v>527.9</v>
      </c>
      <c r="D466" s="18">
        <f t="shared" si="56"/>
        <v>0.00356841</v>
      </c>
      <c r="F466" s="83">
        <f t="shared" si="52"/>
        <v>78450</v>
      </c>
      <c r="M466" s="28"/>
      <c r="O466" s="33"/>
    </row>
    <row r="467" spans="1:15" ht="10.5">
      <c r="A467" s="1">
        <f t="shared" si="57"/>
        <v>144</v>
      </c>
      <c r="B467" s="1" t="s">
        <v>241</v>
      </c>
      <c r="C467" s="33">
        <v>0</v>
      </c>
      <c r="D467" s="18">
        <f t="shared" si="56"/>
        <v>0</v>
      </c>
      <c r="F467" s="83">
        <f t="shared" si="52"/>
        <v>0</v>
      </c>
      <c r="M467" s="28"/>
      <c r="O467" s="33"/>
    </row>
    <row r="468" spans="1:15" ht="10.5">
      <c r="A468" s="1">
        <f t="shared" si="57"/>
        <v>145</v>
      </c>
      <c r="B468" s="1" t="s">
        <v>184</v>
      </c>
      <c r="C468" s="33">
        <v>0</v>
      </c>
      <c r="D468" s="18">
        <f t="shared" si="56"/>
        <v>0</v>
      </c>
      <c r="F468" s="83">
        <f t="shared" si="52"/>
        <v>0</v>
      </c>
      <c r="M468" s="28"/>
      <c r="O468" s="33"/>
    </row>
    <row r="469" spans="1:15" ht="10.5">
      <c r="A469" s="1">
        <f t="shared" si="57"/>
        <v>146</v>
      </c>
      <c r="B469" s="1" t="s">
        <v>125</v>
      </c>
      <c r="C469" s="33">
        <v>447.8</v>
      </c>
      <c r="D469" s="18">
        <f t="shared" si="56"/>
        <v>0.00302696</v>
      </c>
      <c r="F469" s="83">
        <f aca="true" t="shared" si="58" ref="F469:F512">ROUND($F$316*D469,0)</f>
        <v>66546</v>
      </c>
      <c r="M469" s="28"/>
      <c r="O469" s="33"/>
    </row>
    <row r="470" spans="1:15" ht="10.5">
      <c r="A470" s="1">
        <f t="shared" si="57"/>
        <v>147</v>
      </c>
      <c r="B470" s="1" t="s">
        <v>126</v>
      </c>
      <c r="C470" s="33">
        <v>3075.9</v>
      </c>
      <c r="D470" s="18">
        <f t="shared" si="56"/>
        <v>0.02079196</v>
      </c>
      <c r="F470" s="83">
        <f t="shared" si="58"/>
        <v>457102</v>
      </c>
      <c r="M470" s="28"/>
      <c r="O470" s="33"/>
    </row>
    <row r="471" spans="1:15" ht="10.5">
      <c r="A471" s="1">
        <f t="shared" si="57"/>
        <v>148</v>
      </c>
      <c r="B471" s="1" t="s">
        <v>127</v>
      </c>
      <c r="C471" s="33">
        <v>855.35</v>
      </c>
      <c r="D471" s="18">
        <f t="shared" si="56"/>
        <v>0.00578185</v>
      </c>
      <c r="F471" s="83">
        <f t="shared" si="58"/>
        <v>127111</v>
      </c>
      <c r="M471" s="28"/>
      <c r="O471" s="33"/>
    </row>
    <row r="472" spans="1:15" ht="10.5">
      <c r="A472" s="1">
        <f t="shared" si="57"/>
        <v>149</v>
      </c>
      <c r="B472" s="1" t="s">
        <v>128</v>
      </c>
      <c r="C472" s="33">
        <v>594.95</v>
      </c>
      <c r="D472" s="18">
        <f t="shared" si="56"/>
        <v>0.00402164</v>
      </c>
      <c r="F472" s="83">
        <f t="shared" si="58"/>
        <v>88414</v>
      </c>
      <c r="M472" s="28"/>
      <c r="O472" s="33"/>
    </row>
    <row r="473" spans="1:15" ht="10.5">
      <c r="A473" s="1">
        <f t="shared" si="57"/>
        <v>150</v>
      </c>
      <c r="B473" s="1" t="s">
        <v>242</v>
      </c>
      <c r="C473" s="33">
        <v>0</v>
      </c>
      <c r="D473" s="18">
        <f t="shared" si="56"/>
        <v>0</v>
      </c>
      <c r="F473" s="83">
        <f t="shared" si="58"/>
        <v>0</v>
      </c>
      <c r="M473" s="28"/>
      <c r="O473" s="33"/>
    </row>
    <row r="474" spans="1:15" ht="10.5">
      <c r="A474" s="1">
        <f aca="true" t="shared" si="59" ref="A474:A479">+A726</f>
        <v>151</v>
      </c>
      <c r="B474" s="1" t="s">
        <v>211</v>
      </c>
      <c r="C474" s="33">
        <v>96</v>
      </c>
      <c r="D474" s="18">
        <f t="shared" si="56"/>
        <v>0.00064892</v>
      </c>
      <c r="F474" s="83">
        <f t="shared" si="58"/>
        <v>14266</v>
      </c>
      <c r="M474" s="28"/>
      <c r="O474" s="33"/>
    </row>
    <row r="475" spans="1:15" ht="10.5">
      <c r="A475" s="1">
        <f t="shared" si="59"/>
        <v>152</v>
      </c>
      <c r="B475" s="1" t="s">
        <v>261</v>
      </c>
      <c r="C475" s="33">
        <v>0</v>
      </c>
      <c r="D475" s="18">
        <f t="shared" si="56"/>
        <v>0</v>
      </c>
      <c r="F475" s="83">
        <f>ROUND($F$316*D475,0)</f>
        <v>0</v>
      </c>
      <c r="M475" s="28"/>
      <c r="O475" s="33"/>
    </row>
    <row r="476" spans="1:15" ht="10.5">
      <c r="A476" s="1">
        <f t="shared" si="59"/>
        <v>153</v>
      </c>
      <c r="B476" s="1" t="s">
        <v>185</v>
      </c>
      <c r="C476" s="33">
        <v>155.25</v>
      </c>
      <c r="D476" s="18">
        <f t="shared" si="56"/>
        <v>0.00104943</v>
      </c>
      <c r="F476" s="83">
        <f t="shared" si="58"/>
        <v>23071</v>
      </c>
      <c r="M476" s="28"/>
      <c r="O476" s="33"/>
    </row>
    <row r="477" spans="1:15" ht="10.5">
      <c r="A477" s="1">
        <f t="shared" si="59"/>
        <v>154</v>
      </c>
      <c r="B477" s="1" t="s">
        <v>243</v>
      </c>
      <c r="C477" s="33">
        <v>0</v>
      </c>
      <c r="D477" s="18">
        <f t="shared" si="56"/>
        <v>0</v>
      </c>
      <c r="F477" s="83">
        <f t="shared" si="58"/>
        <v>0</v>
      </c>
      <c r="M477" s="28"/>
      <c r="O477" s="33"/>
    </row>
    <row r="478" spans="1:15" ht="10.5">
      <c r="A478" s="1">
        <f t="shared" si="59"/>
        <v>155</v>
      </c>
      <c r="B478" s="1" t="s">
        <v>244</v>
      </c>
      <c r="C478" s="33">
        <v>0</v>
      </c>
      <c r="D478" s="18">
        <f t="shared" si="56"/>
        <v>0</v>
      </c>
      <c r="F478" s="83">
        <f t="shared" si="58"/>
        <v>0</v>
      </c>
      <c r="M478" s="28"/>
      <c r="O478" s="33"/>
    </row>
    <row r="479" spans="1:15" ht="10.5">
      <c r="A479" s="1">
        <f t="shared" si="59"/>
        <v>156</v>
      </c>
      <c r="B479" s="1" t="s">
        <v>129</v>
      </c>
      <c r="C479" s="33">
        <v>835.2</v>
      </c>
      <c r="D479" s="18">
        <f t="shared" si="56"/>
        <v>0.00564565</v>
      </c>
      <c r="F479" s="83">
        <f t="shared" si="58"/>
        <v>124117</v>
      </c>
      <c r="M479" s="28"/>
      <c r="O479" s="33"/>
    </row>
    <row r="480" spans="1:15" ht="10.5">
      <c r="A480" s="1">
        <f>+A737</f>
        <v>157</v>
      </c>
      <c r="B480" s="1" t="s">
        <v>130</v>
      </c>
      <c r="C480" s="33">
        <v>0</v>
      </c>
      <c r="D480" s="18">
        <f t="shared" si="56"/>
        <v>0</v>
      </c>
      <c r="F480" s="83">
        <f t="shared" si="58"/>
        <v>0</v>
      </c>
      <c r="M480" s="28"/>
      <c r="O480" s="33"/>
    </row>
    <row r="481" spans="1:15" ht="10.5">
      <c r="A481" s="1">
        <f>+A738</f>
        <v>158</v>
      </c>
      <c r="B481" s="1" t="s">
        <v>131</v>
      </c>
      <c r="C481" s="33">
        <v>2951.5</v>
      </c>
      <c r="D481" s="18">
        <f t="shared" si="56"/>
        <v>0.01995106</v>
      </c>
      <c r="F481" s="83">
        <f t="shared" si="58"/>
        <v>438615</v>
      </c>
      <c r="M481" s="28"/>
      <c r="O481" s="33"/>
    </row>
    <row r="482" spans="1:18" ht="10.5">
      <c r="A482" s="1">
        <f>+A739</f>
        <v>159</v>
      </c>
      <c r="B482" s="1" t="s">
        <v>132</v>
      </c>
      <c r="C482" s="33">
        <v>0</v>
      </c>
      <c r="D482" s="18">
        <f t="shared" si="56"/>
        <v>0</v>
      </c>
      <c r="F482" s="83">
        <f t="shared" si="58"/>
        <v>0</v>
      </c>
      <c r="M482" s="28"/>
      <c r="O482" s="33"/>
      <c r="R482" s="5"/>
    </row>
    <row r="483" spans="1:18" ht="10.5">
      <c r="A483" s="1">
        <f>+A740</f>
        <v>160</v>
      </c>
      <c r="B483" s="1" t="s">
        <v>44</v>
      </c>
      <c r="C483" s="33">
        <v>214.7</v>
      </c>
      <c r="D483" s="18">
        <f t="shared" si="56"/>
        <v>0.00145129</v>
      </c>
      <c r="F483" s="83">
        <f t="shared" si="58"/>
        <v>31906</v>
      </c>
      <c r="H483" s="4"/>
      <c r="I483" s="4"/>
      <c r="J483" s="4"/>
      <c r="K483" s="4"/>
      <c r="L483" s="4"/>
      <c r="M483" s="28"/>
      <c r="O483" s="33"/>
      <c r="R483" s="5"/>
    </row>
    <row r="484" spans="1:16" ht="10.5">
      <c r="A484" s="1">
        <f>+A741</f>
        <v>161</v>
      </c>
      <c r="B484" s="1" t="s">
        <v>95</v>
      </c>
      <c r="C484" s="33">
        <v>14610.53</v>
      </c>
      <c r="D484" s="18">
        <f t="shared" si="56"/>
        <v>0.09876184</v>
      </c>
      <c r="F484" s="83">
        <f t="shared" si="58"/>
        <v>2171234</v>
      </c>
      <c r="M484" s="28"/>
      <c r="O484" s="33"/>
      <c r="P484" s="33"/>
    </row>
    <row r="485" spans="3:16" ht="10.5">
      <c r="C485" s="33"/>
      <c r="D485" s="18"/>
      <c r="F485" s="83"/>
      <c r="M485" s="28"/>
      <c r="O485" s="33"/>
      <c r="P485" s="33"/>
    </row>
    <row r="486" spans="1:22" ht="10.5">
      <c r="A486" s="37">
        <v>1.3</v>
      </c>
      <c r="B486" s="2" t="s">
        <v>67</v>
      </c>
      <c r="L486" s="3" t="s">
        <v>66</v>
      </c>
      <c r="M486" s="41"/>
      <c r="N486" s="3"/>
      <c r="O486" s="3"/>
      <c r="P486" s="3"/>
      <c r="Q486" s="3"/>
      <c r="R486" s="3"/>
      <c r="S486" s="3"/>
      <c r="T486" s="3"/>
      <c r="U486" s="3"/>
      <c r="V486" s="3"/>
    </row>
    <row r="487" ht="10.5">
      <c r="M487" s="28"/>
    </row>
    <row r="488" spans="1:46" s="17" customFormat="1" ht="31.5">
      <c r="A488" s="5" t="s">
        <v>25</v>
      </c>
      <c r="B488" s="26" t="s">
        <v>163</v>
      </c>
      <c r="C488" s="40" t="s">
        <v>156</v>
      </c>
      <c r="D488" s="39" t="s">
        <v>154</v>
      </c>
      <c r="E488" s="26"/>
      <c r="F488" s="26" t="s">
        <v>155</v>
      </c>
      <c r="G488" s="5"/>
      <c r="H488" s="5"/>
      <c r="I488" s="5"/>
      <c r="J488" s="5"/>
      <c r="K488" s="5"/>
      <c r="L488" s="5"/>
      <c r="M488" s="44"/>
      <c r="N488" s="5"/>
      <c r="O488" s="5"/>
      <c r="P488" s="5"/>
      <c r="Q488" s="5"/>
      <c r="R488" s="5"/>
      <c r="S488" s="5"/>
      <c r="T488" s="5"/>
      <c r="U488" s="5"/>
      <c r="V488" s="5"/>
      <c r="W488" s="24"/>
      <c r="X488" s="1"/>
      <c r="Y488" s="1"/>
      <c r="Z488" s="1"/>
      <c r="AA488" s="1"/>
      <c r="AB488" s="1"/>
      <c r="AC488" s="1"/>
      <c r="AD488" s="1"/>
      <c r="AE488" s="1"/>
      <c r="AF488" s="1"/>
      <c r="AG488" s="1"/>
      <c r="AH488" s="1"/>
      <c r="AI488" s="1"/>
      <c r="AJ488" s="1"/>
      <c r="AK488" s="1"/>
      <c r="AL488" s="1"/>
      <c r="AM488" s="1"/>
      <c r="AN488" s="1"/>
      <c r="AO488" s="1"/>
      <c r="AP488" s="1"/>
      <c r="AQ488" s="1"/>
      <c r="AR488" s="1"/>
      <c r="AS488" s="1"/>
      <c r="AT488" s="1"/>
    </row>
    <row r="489" spans="3:16" ht="10.5">
      <c r="C489" s="33"/>
      <c r="D489" s="18"/>
      <c r="F489" s="83"/>
      <c r="M489" s="28"/>
      <c r="O489" s="33"/>
      <c r="P489" s="33"/>
    </row>
    <row r="490" spans="1:22" ht="10.5">
      <c r="A490" s="1">
        <f aca="true" t="shared" si="60" ref="A490:A496">+A742</f>
        <v>162</v>
      </c>
      <c r="B490" s="1" t="s">
        <v>89</v>
      </c>
      <c r="C490" s="33">
        <v>262.5</v>
      </c>
      <c r="D490" s="18">
        <f t="shared" si="56"/>
        <v>0.0017744</v>
      </c>
      <c r="F490" s="83">
        <f t="shared" si="58"/>
        <v>39009</v>
      </c>
      <c r="M490" s="41"/>
      <c r="N490" s="3"/>
      <c r="O490" s="33"/>
      <c r="S490" s="3"/>
      <c r="T490" s="3"/>
      <c r="U490" s="3"/>
      <c r="V490" s="3"/>
    </row>
    <row r="491" spans="1:15" ht="10.5">
      <c r="A491" s="1">
        <f t="shared" si="60"/>
        <v>163</v>
      </c>
      <c r="B491" s="1" t="s">
        <v>186</v>
      </c>
      <c r="C491" s="33">
        <v>269.75</v>
      </c>
      <c r="D491" s="18">
        <f t="shared" si="56"/>
        <v>0.00182341</v>
      </c>
      <c r="F491" s="83">
        <f t="shared" si="58"/>
        <v>40087</v>
      </c>
      <c r="M491" s="28"/>
      <c r="O491" s="33"/>
    </row>
    <row r="492" spans="1:15" ht="10.5">
      <c r="A492" s="1">
        <f t="shared" si="60"/>
        <v>164</v>
      </c>
      <c r="B492" s="1" t="s">
        <v>245</v>
      </c>
      <c r="C492" s="33">
        <v>0</v>
      </c>
      <c r="D492" s="18">
        <f t="shared" si="56"/>
        <v>0</v>
      </c>
      <c r="F492" s="83">
        <f t="shared" si="58"/>
        <v>0</v>
      </c>
      <c r="M492" s="28"/>
      <c r="O492" s="33"/>
    </row>
    <row r="493" spans="1:22" ht="10.5">
      <c r="A493" s="1">
        <f t="shared" si="60"/>
        <v>165</v>
      </c>
      <c r="B493" s="1" t="s">
        <v>189</v>
      </c>
      <c r="C493" s="33">
        <v>0</v>
      </c>
      <c r="D493" s="18">
        <f t="shared" si="56"/>
        <v>0</v>
      </c>
      <c r="F493" s="83">
        <f t="shared" si="58"/>
        <v>0</v>
      </c>
      <c r="M493" s="44"/>
      <c r="N493" s="5"/>
      <c r="O493" s="33"/>
      <c r="S493" s="5"/>
      <c r="T493" s="5"/>
      <c r="U493" s="5"/>
      <c r="V493" s="5"/>
    </row>
    <row r="494" spans="1:22" ht="10.5">
      <c r="A494" s="1">
        <f t="shared" si="60"/>
        <v>166</v>
      </c>
      <c r="B494" s="1" t="s">
        <v>246</v>
      </c>
      <c r="C494" s="33">
        <v>0</v>
      </c>
      <c r="D494" s="18">
        <f t="shared" si="56"/>
        <v>0</v>
      </c>
      <c r="F494" s="83">
        <f t="shared" si="58"/>
        <v>0</v>
      </c>
      <c r="M494" s="44"/>
      <c r="N494" s="5"/>
      <c r="O494" s="33"/>
      <c r="S494" s="5"/>
      <c r="T494" s="5"/>
      <c r="U494" s="5"/>
      <c r="V494" s="5"/>
    </row>
    <row r="495" spans="1:22" ht="10.5">
      <c r="A495" s="1">
        <f t="shared" si="60"/>
        <v>167</v>
      </c>
      <c r="B495" s="1" t="s">
        <v>247</v>
      </c>
      <c r="C495" s="33">
        <v>0</v>
      </c>
      <c r="D495" s="18">
        <f t="shared" si="56"/>
        <v>0</v>
      </c>
      <c r="F495" s="83">
        <f t="shared" si="58"/>
        <v>0</v>
      </c>
      <c r="M495" s="44"/>
      <c r="N495" s="5"/>
      <c r="O495" s="33"/>
      <c r="S495" s="5"/>
      <c r="T495" s="5"/>
      <c r="U495" s="5"/>
      <c r="V495" s="5"/>
    </row>
    <row r="496" spans="1:22" ht="10.5">
      <c r="A496" s="1">
        <f t="shared" si="60"/>
        <v>168</v>
      </c>
      <c r="B496" s="1" t="s">
        <v>248</v>
      </c>
      <c r="C496" s="33">
        <v>0</v>
      </c>
      <c r="D496" s="18">
        <f t="shared" si="56"/>
        <v>0</v>
      </c>
      <c r="F496" s="83">
        <f t="shared" si="58"/>
        <v>0</v>
      </c>
      <c r="M496" s="44"/>
      <c r="N496" s="5"/>
      <c r="O496" s="33"/>
      <c r="S496" s="5"/>
      <c r="T496" s="5"/>
      <c r="U496" s="5"/>
      <c r="V496" s="5"/>
    </row>
    <row r="497" spans="1:17" ht="10.5">
      <c r="A497" s="1">
        <f aca="true" t="shared" si="61" ref="A497:A503">+A749</f>
        <v>169</v>
      </c>
      <c r="B497" s="1" t="s">
        <v>133</v>
      </c>
      <c r="C497" s="33">
        <v>2804.95</v>
      </c>
      <c r="D497" s="18">
        <f t="shared" si="56"/>
        <v>0.01896044</v>
      </c>
      <c r="F497" s="83">
        <f t="shared" si="58"/>
        <v>416837</v>
      </c>
      <c r="M497" s="28"/>
      <c r="O497" s="33"/>
      <c r="Q497" s="4"/>
    </row>
    <row r="498" spans="1:17" ht="10.5">
      <c r="A498" s="1">
        <f t="shared" si="61"/>
        <v>170</v>
      </c>
      <c r="B498" s="1" t="s">
        <v>249</v>
      </c>
      <c r="C498" s="33">
        <v>0</v>
      </c>
      <c r="D498" s="18">
        <f t="shared" si="56"/>
        <v>0</v>
      </c>
      <c r="F498" s="83">
        <f t="shared" si="58"/>
        <v>0</v>
      </c>
      <c r="M498" s="28"/>
      <c r="O498" s="33"/>
      <c r="Q498" s="4"/>
    </row>
    <row r="499" spans="1:15" ht="10.5">
      <c r="A499" s="1">
        <f t="shared" si="61"/>
        <v>171</v>
      </c>
      <c r="B499" s="1" t="s">
        <v>134</v>
      </c>
      <c r="C499" s="33">
        <v>2378.15</v>
      </c>
      <c r="D499" s="18">
        <f t="shared" si="56"/>
        <v>0.01607542</v>
      </c>
      <c r="F499" s="83">
        <f t="shared" si="58"/>
        <v>353411</v>
      </c>
      <c r="M499" s="28"/>
      <c r="O499" s="33"/>
    </row>
    <row r="500" spans="1:15" ht="10.5">
      <c r="A500" s="1">
        <f t="shared" si="61"/>
        <v>172</v>
      </c>
      <c r="B500" s="1" t="s">
        <v>250</v>
      </c>
      <c r="C500" s="33">
        <v>0</v>
      </c>
      <c r="D500" s="18">
        <f t="shared" si="56"/>
        <v>0</v>
      </c>
      <c r="F500" s="83">
        <f t="shared" si="58"/>
        <v>0</v>
      </c>
      <c r="M500" s="28"/>
      <c r="O500" s="33"/>
    </row>
    <row r="501" spans="1:15" ht="10.5">
      <c r="A501" s="1">
        <f t="shared" si="61"/>
        <v>173</v>
      </c>
      <c r="B501" s="1" t="s">
        <v>135</v>
      </c>
      <c r="C501" s="33">
        <v>10.7</v>
      </c>
      <c r="D501" s="18">
        <f t="shared" si="56"/>
        <v>7.233E-05</v>
      </c>
      <c r="F501" s="83">
        <f t="shared" si="58"/>
        <v>1590</v>
      </c>
      <c r="M501" s="28"/>
      <c r="O501" s="33"/>
    </row>
    <row r="502" spans="1:15" ht="10.5">
      <c r="A502" s="1">
        <f t="shared" si="61"/>
        <v>174</v>
      </c>
      <c r="B502" s="1" t="s">
        <v>165</v>
      </c>
      <c r="C502" s="33">
        <v>79.75</v>
      </c>
      <c r="D502" s="18">
        <f t="shared" si="56"/>
        <v>0.00053908</v>
      </c>
      <c r="F502" s="83">
        <f t="shared" si="58"/>
        <v>11851</v>
      </c>
      <c r="M502" s="28"/>
      <c r="O502" s="33"/>
    </row>
    <row r="503" spans="1:15" ht="10.5" customHeight="1">
      <c r="A503" s="1">
        <f t="shared" si="61"/>
        <v>175</v>
      </c>
      <c r="B503" s="1" t="s">
        <v>251</v>
      </c>
      <c r="C503" s="33">
        <v>0</v>
      </c>
      <c r="D503" s="18">
        <f aca="true" t="shared" si="62" ref="D503:D513">ROUND(C503/$C$515,8)</f>
        <v>0</v>
      </c>
      <c r="F503" s="83">
        <f t="shared" si="58"/>
        <v>0</v>
      </c>
      <c r="M503" s="28"/>
      <c r="O503" s="33"/>
    </row>
    <row r="504" spans="1:24" ht="10.5" customHeight="1">
      <c r="A504" s="1">
        <f aca="true" t="shared" si="63" ref="A504:A513">+A756</f>
        <v>176</v>
      </c>
      <c r="B504" s="1" t="s">
        <v>166</v>
      </c>
      <c r="C504" s="33">
        <v>6086.4</v>
      </c>
      <c r="D504" s="18">
        <f t="shared" si="62"/>
        <v>0.04114184</v>
      </c>
      <c r="F504" s="83">
        <f t="shared" si="58"/>
        <v>904484</v>
      </c>
      <c r="M504" s="28"/>
      <c r="O504" s="33"/>
      <c r="W504" s="57"/>
      <c r="X504" s="58"/>
    </row>
    <row r="505" spans="1:24" ht="10.5" customHeight="1">
      <c r="A505" s="1">
        <f t="shared" si="63"/>
        <v>177</v>
      </c>
      <c r="B505" s="1" t="s">
        <v>136</v>
      </c>
      <c r="C505" s="33">
        <v>200.4</v>
      </c>
      <c r="D505" s="18">
        <f t="shared" si="62"/>
        <v>0.00135463</v>
      </c>
      <c r="E505" s="28"/>
      <c r="F505" s="83">
        <f t="shared" si="58"/>
        <v>29781</v>
      </c>
      <c r="M505" s="28"/>
      <c r="O505" s="33"/>
      <c r="W505" s="57"/>
      <c r="X505" s="58"/>
    </row>
    <row r="506" spans="1:24" ht="10.5" customHeight="1">
      <c r="A506" s="1">
        <f t="shared" si="63"/>
        <v>178</v>
      </c>
      <c r="B506" s="1" t="s">
        <v>23</v>
      </c>
      <c r="C506" s="33">
        <v>765.4</v>
      </c>
      <c r="D506" s="18">
        <f t="shared" si="62"/>
        <v>0.00517382</v>
      </c>
      <c r="E506" s="28"/>
      <c r="F506" s="83">
        <f t="shared" si="58"/>
        <v>113744</v>
      </c>
      <c r="M506" s="28"/>
      <c r="O506" s="33"/>
      <c r="W506" s="57"/>
      <c r="X506" s="58"/>
    </row>
    <row r="507" spans="1:24" ht="10.5" customHeight="1">
      <c r="A507" s="1">
        <f t="shared" si="63"/>
        <v>179</v>
      </c>
      <c r="B507" s="1" t="s">
        <v>137</v>
      </c>
      <c r="C507" s="33">
        <v>0</v>
      </c>
      <c r="D507" s="18">
        <f t="shared" si="62"/>
        <v>0</v>
      </c>
      <c r="E507" s="28"/>
      <c r="F507" s="83">
        <f t="shared" si="58"/>
        <v>0</v>
      </c>
      <c r="M507" s="28"/>
      <c r="O507" s="33"/>
      <c r="W507" s="57"/>
      <c r="X507" s="58"/>
    </row>
    <row r="508" spans="1:15" ht="10.5" customHeight="1">
      <c r="A508" s="1">
        <f t="shared" si="63"/>
        <v>180</v>
      </c>
      <c r="B508" s="1" t="s">
        <v>187</v>
      </c>
      <c r="C508" s="33">
        <v>140</v>
      </c>
      <c r="D508" s="18">
        <f t="shared" si="62"/>
        <v>0.00094635</v>
      </c>
      <c r="E508" s="28"/>
      <c r="F508" s="83">
        <f t="shared" si="58"/>
        <v>20805</v>
      </c>
      <c r="M508" s="28"/>
      <c r="O508" s="33"/>
    </row>
    <row r="509" spans="1:15" ht="10.5">
      <c r="A509" s="1">
        <f t="shared" si="63"/>
        <v>181</v>
      </c>
      <c r="B509" s="1" t="s">
        <v>45</v>
      </c>
      <c r="C509" s="33">
        <v>20.25</v>
      </c>
      <c r="D509" s="18">
        <f t="shared" si="62"/>
        <v>0.00013688</v>
      </c>
      <c r="E509" s="28"/>
      <c r="F509" s="83">
        <f t="shared" si="58"/>
        <v>3009</v>
      </c>
      <c r="M509" s="28"/>
      <c r="O509" s="33"/>
    </row>
    <row r="510" spans="1:22" ht="10.5">
      <c r="A510" s="1">
        <f t="shared" si="63"/>
        <v>182</v>
      </c>
      <c r="B510" s="1" t="s">
        <v>60</v>
      </c>
      <c r="C510" s="33">
        <v>108.5</v>
      </c>
      <c r="D510" s="18">
        <f t="shared" si="62"/>
        <v>0.00073342</v>
      </c>
      <c r="E510" s="28"/>
      <c r="F510" s="83">
        <f t="shared" si="58"/>
        <v>16124</v>
      </c>
      <c r="M510" s="41"/>
      <c r="N510" s="3"/>
      <c r="O510" s="33"/>
      <c r="S510" s="3"/>
      <c r="T510" s="3"/>
      <c r="U510" s="3"/>
      <c r="V510" s="3"/>
    </row>
    <row r="511" spans="1:15" ht="10.5">
      <c r="A511" s="1">
        <f t="shared" si="63"/>
        <v>183</v>
      </c>
      <c r="B511" s="1" t="s">
        <v>138</v>
      </c>
      <c r="C511" s="33">
        <v>41.5</v>
      </c>
      <c r="D511" s="18">
        <f t="shared" si="62"/>
        <v>0.00028052</v>
      </c>
      <c r="E511" s="28"/>
      <c r="F511" s="83">
        <f t="shared" si="58"/>
        <v>6167</v>
      </c>
      <c r="M511" s="28"/>
      <c r="O511" s="33"/>
    </row>
    <row r="512" spans="1:22" ht="10.5">
      <c r="A512" s="1">
        <f t="shared" si="63"/>
        <v>184</v>
      </c>
      <c r="B512" s="1" t="s">
        <v>188</v>
      </c>
      <c r="C512" s="33">
        <v>437.2</v>
      </c>
      <c r="D512" s="18">
        <f t="shared" si="62"/>
        <v>0.00295531</v>
      </c>
      <c r="E512" s="28"/>
      <c r="F512" s="83">
        <f t="shared" si="58"/>
        <v>64971</v>
      </c>
      <c r="M512" s="44"/>
      <c r="N512" s="5"/>
      <c r="O512" s="33"/>
      <c r="S512" s="5"/>
      <c r="T512" s="5"/>
      <c r="U512" s="5"/>
      <c r="V512" s="5"/>
    </row>
    <row r="513" spans="1:22" ht="10.5">
      <c r="A513" s="1">
        <f t="shared" si="63"/>
        <v>185</v>
      </c>
      <c r="B513" s="1" t="s">
        <v>59</v>
      </c>
      <c r="C513" s="65">
        <v>2959.65</v>
      </c>
      <c r="D513" s="20">
        <f t="shared" si="62"/>
        <v>0.02000615</v>
      </c>
      <c r="E513" s="12"/>
      <c r="F513" s="84">
        <f>ROUND($F$316*D513,0)</f>
        <v>439826</v>
      </c>
      <c r="M513" s="44"/>
      <c r="N513" s="5"/>
      <c r="O513" s="33"/>
      <c r="S513" s="5"/>
      <c r="T513" s="5"/>
      <c r="U513" s="5"/>
      <c r="V513" s="5"/>
    </row>
    <row r="514" spans="3:15" ht="10.5">
      <c r="C514" s="33"/>
      <c r="D514" s="18"/>
      <c r="E514" s="28"/>
      <c r="F514" s="19"/>
      <c r="M514" s="28"/>
      <c r="O514" s="33"/>
    </row>
    <row r="515" spans="1:15" ht="11.25" thickBot="1">
      <c r="A515" s="2" t="s">
        <v>160</v>
      </c>
      <c r="C515" s="68">
        <f>SUM(C322:C514)</f>
        <v>147937</v>
      </c>
      <c r="D515" s="69">
        <f>ROUND(SUM(D322:D514),0)</f>
        <v>1</v>
      </c>
      <c r="E515" s="70"/>
      <c r="F515" s="71">
        <f>SUM(F322:F514)</f>
        <v>21984541</v>
      </c>
      <c r="M515" s="28"/>
      <c r="O515" s="33"/>
    </row>
    <row r="516" spans="1:15" ht="11.25" thickTop="1">
      <c r="A516" s="2"/>
      <c r="C516" s="33"/>
      <c r="D516" s="18"/>
      <c r="E516" s="59"/>
      <c r="F516" s="34"/>
      <c r="G516" s="5"/>
      <c r="H516" s="5"/>
      <c r="M516" s="28"/>
      <c r="O516" s="33"/>
    </row>
    <row r="517" spans="1:15" ht="10.5">
      <c r="A517" s="37"/>
      <c r="B517" s="2"/>
      <c r="L517" s="3"/>
      <c r="M517" s="28"/>
      <c r="O517" s="33"/>
    </row>
    <row r="518" spans="1:15" ht="10.5">
      <c r="A518" s="37">
        <v>1.4</v>
      </c>
      <c r="B518" s="2" t="s">
        <v>79</v>
      </c>
      <c r="L518" s="3" t="s">
        <v>66</v>
      </c>
      <c r="M518" s="28"/>
      <c r="O518" s="33"/>
    </row>
    <row r="519" spans="13:18" ht="10.5">
      <c r="M519" s="28"/>
      <c r="O519" s="33"/>
      <c r="R519" s="4"/>
    </row>
    <row r="520" spans="2:18" ht="10.5">
      <c r="B520" s="2" t="s">
        <v>0</v>
      </c>
      <c r="M520" s="28"/>
      <c r="O520" s="33"/>
      <c r="R520" s="4"/>
    </row>
    <row r="521" spans="2:18" ht="10.5">
      <c r="B521" s="77" t="s">
        <v>1</v>
      </c>
      <c r="F521" s="52">
        <f>+H276</f>
        <v>330117</v>
      </c>
      <c r="M521" s="28"/>
      <c r="O521" s="33"/>
      <c r="R521" s="4"/>
    </row>
    <row r="522" spans="2:18" ht="10.5">
      <c r="B522" s="77" t="s">
        <v>2</v>
      </c>
      <c r="F522" s="80">
        <f>+F291</f>
        <v>35789</v>
      </c>
      <c r="M522" s="28"/>
      <c r="O522" s="33"/>
      <c r="R522" s="4"/>
    </row>
    <row r="523" spans="2:18" ht="10.5">
      <c r="B523" s="77"/>
      <c r="F523" s="28"/>
      <c r="M523" s="28"/>
      <c r="O523" s="33"/>
      <c r="R523" s="4"/>
    </row>
    <row r="524" spans="2:18" ht="11.25" thickBot="1">
      <c r="B524" s="78" t="s">
        <v>3</v>
      </c>
      <c r="F524" s="81">
        <f>SUM(F521:F523)</f>
        <v>365906</v>
      </c>
      <c r="M524" s="28"/>
      <c r="O524" s="33"/>
      <c r="R524" s="4"/>
    </row>
    <row r="525" spans="13:18" ht="11.25" thickTop="1">
      <c r="M525" s="28"/>
      <c r="O525" s="33"/>
      <c r="R525" s="4"/>
    </row>
    <row r="526" spans="2:18" ht="10.5">
      <c r="B526" s="2" t="s">
        <v>4</v>
      </c>
      <c r="M526" s="28"/>
      <c r="O526" s="33"/>
      <c r="R526" s="4"/>
    </row>
    <row r="527" spans="13:18" ht="10.5">
      <c r="M527" s="28"/>
      <c r="O527" s="33"/>
      <c r="R527" s="4"/>
    </row>
    <row r="528" spans="1:22" ht="31.5">
      <c r="A528" s="5" t="s">
        <v>25</v>
      </c>
      <c r="B528" s="26" t="s">
        <v>163</v>
      </c>
      <c r="C528" s="40" t="s">
        <v>157</v>
      </c>
      <c r="D528" s="39" t="s">
        <v>154</v>
      </c>
      <c r="E528" s="26"/>
      <c r="F528" s="26" t="s">
        <v>155</v>
      </c>
      <c r="M528" s="41"/>
      <c r="N528" s="3"/>
      <c r="O528" s="33"/>
      <c r="S528" s="3"/>
      <c r="T528" s="3"/>
      <c r="U528" s="3"/>
      <c r="V528" s="3"/>
    </row>
    <row r="529" spans="3:15" ht="10.5">
      <c r="C529" s="75"/>
      <c r="D529" s="10"/>
      <c r="M529" s="28"/>
      <c r="O529" s="33"/>
    </row>
    <row r="530" spans="1:22" ht="10.5">
      <c r="A530" s="1">
        <f>+A561</f>
        <v>2</v>
      </c>
      <c r="B530" s="1" t="s">
        <v>94</v>
      </c>
      <c r="C530" s="86">
        <v>5</v>
      </c>
      <c r="D530" s="31">
        <f>ROUND(C530/$C$536,6)</f>
        <v>0.135135</v>
      </c>
      <c r="E530" s="28"/>
      <c r="F530" s="87">
        <f>ROUND(D530*$F$524,0)</f>
        <v>49447</v>
      </c>
      <c r="M530" s="44"/>
      <c r="N530" s="5"/>
      <c r="O530" s="33"/>
      <c r="S530" s="5"/>
      <c r="T530" s="5"/>
      <c r="U530" s="5"/>
      <c r="V530" s="5"/>
    </row>
    <row r="531" spans="1:23" ht="10.5">
      <c r="A531" s="1">
        <f aca="true" t="shared" si="64" ref="A531:B534">A299</f>
        <v>7</v>
      </c>
      <c r="B531" s="1" t="str">
        <f t="shared" si="64"/>
        <v>1033 AG WORKERS COMP FRAUD</v>
      </c>
      <c r="C531" s="76">
        <v>18</v>
      </c>
      <c r="D531" s="18">
        <f>ROUND(C531/$C$536,6)</f>
        <v>0.486486</v>
      </c>
      <c r="F531" s="89">
        <f>ROUND(D531*$F$524,0)</f>
        <v>178008</v>
      </c>
      <c r="N531" s="33"/>
      <c r="V531" s="24"/>
      <c r="W531" s="1"/>
    </row>
    <row r="532" spans="1:23" ht="10.5">
      <c r="A532" s="1">
        <f t="shared" si="64"/>
        <v>8</v>
      </c>
      <c r="B532" s="1" t="str">
        <f t="shared" si="64"/>
        <v>1036 AG CRIME PREVENT</v>
      </c>
      <c r="C532" s="76">
        <v>1</v>
      </c>
      <c r="D532" s="18">
        <f>ROUND(C532/$C$536,6)</f>
        <v>0.027027</v>
      </c>
      <c r="F532" s="89">
        <f>ROUND(D532*$F$524,0)</f>
        <v>9889</v>
      </c>
      <c r="N532" s="33"/>
      <c r="V532" s="24"/>
      <c r="W532" s="1"/>
    </row>
    <row r="533" spans="1:23" ht="10.5">
      <c r="A533" s="1">
        <f t="shared" si="64"/>
        <v>9</v>
      </c>
      <c r="B533" s="1" t="str">
        <f t="shared" si="64"/>
        <v>1037 AG MEDICAID FRAUD</v>
      </c>
      <c r="C533" s="76">
        <v>8</v>
      </c>
      <c r="D533" s="18">
        <f>ROUND(C533/$C$536,6)</f>
        <v>0.216216</v>
      </c>
      <c r="F533" s="89">
        <f>ROUND(D533*$F$524,0)</f>
        <v>79115</v>
      </c>
      <c r="N533" s="19"/>
      <c r="V533" s="24"/>
      <c r="W533" s="1"/>
    </row>
    <row r="534" spans="1:23" ht="10.5">
      <c r="A534" s="1">
        <f t="shared" si="64"/>
        <v>10</v>
      </c>
      <c r="B534" s="1" t="str">
        <f t="shared" si="64"/>
        <v>1038 AG CONSUMER PROT</v>
      </c>
      <c r="C534" s="88">
        <v>5</v>
      </c>
      <c r="D534" s="20">
        <f>ROUND(C534/$C$536,6)</f>
        <v>0.135135</v>
      </c>
      <c r="F534" s="84">
        <f>ROUND(D534*$F$524,0)</f>
        <v>49447</v>
      </c>
      <c r="N534" s="19"/>
      <c r="V534" s="24"/>
      <c r="W534" s="1"/>
    </row>
    <row r="535" spans="3:23" ht="10.5">
      <c r="C535" s="54"/>
      <c r="D535" s="31"/>
      <c r="E535" s="28"/>
      <c r="F535" s="35"/>
      <c r="N535" s="19"/>
      <c r="V535" s="24"/>
      <c r="W535" s="1"/>
    </row>
    <row r="536" spans="1:23" ht="11.25" thickBot="1">
      <c r="A536" s="2" t="s">
        <v>160</v>
      </c>
      <c r="C536" s="72">
        <f>SUM(C530:C535)</f>
        <v>37</v>
      </c>
      <c r="D536" s="69">
        <f>SUM(D530:D535)</f>
        <v>0.999999</v>
      </c>
      <c r="E536" s="67"/>
      <c r="F536" s="82">
        <f>SUM(F530:F535)</f>
        <v>365906</v>
      </c>
      <c r="N536" s="19"/>
      <c r="V536" s="24"/>
      <c r="W536" s="1"/>
    </row>
    <row r="537" spans="3:23" ht="11.25" thickTop="1">
      <c r="C537" s="7"/>
      <c r="D537" s="10"/>
      <c r="G537" s="5"/>
      <c r="H537" s="5"/>
      <c r="I537" s="5"/>
      <c r="J537" s="5"/>
      <c r="K537" s="5"/>
      <c r="L537" s="5"/>
      <c r="N537" s="19"/>
      <c r="V537" s="24"/>
      <c r="W537" s="1"/>
    </row>
    <row r="538" spans="1:23" ht="10.5">
      <c r="A538" s="37"/>
      <c r="B538" s="2"/>
      <c r="G538" s="5"/>
      <c r="H538" s="5"/>
      <c r="L538" s="3"/>
      <c r="N538" s="19"/>
      <c r="V538" s="24"/>
      <c r="W538" s="1"/>
    </row>
    <row r="539" spans="1:23" ht="10.5">
      <c r="A539" s="37">
        <v>1.5</v>
      </c>
      <c r="B539" s="2" t="s">
        <v>75</v>
      </c>
      <c r="G539" s="5"/>
      <c r="H539" s="5"/>
      <c r="L539" s="3" t="s">
        <v>66</v>
      </c>
      <c r="N539" s="19"/>
      <c r="V539" s="24"/>
      <c r="W539" s="1"/>
    </row>
    <row r="540" spans="14:23" ht="10.5">
      <c r="N540" s="19"/>
      <c r="V540" s="24"/>
      <c r="W540" s="1"/>
    </row>
    <row r="541" spans="2:18" ht="10.5">
      <c r="B541" s="2" t="s">
        <v>0</v>
      </c>
      <c r="M541" s="28"/>
      <c r="O541" s="33"/>
      <c r="R541" s="4"/>
    </row>
    <row r="542" spans="2:18" ht="10.5">
      <c r="B542" s="77" t="s">
        <v>1</v>
      </c>
      <c r="F542" s="52">
        <f>+J276</f>
        <v>172975</v>
      </c>
      <c r="M542" s="28"/>
      <c r="O542" s="33"/>
      <c r="R542" s="4"/>
    </row>
    <row r="543" spans="2:18" ht="10.5">
      <c r="B543" s="77" t="s">
        <v>2</v>
      </c>
      <c r="F543" s="80">
        <f>+F292</f>
        <v>18753</v>
      </c>
      <c r="M543" s="28"/>
      <c r="O543" s="33"/>
      <c r="R543" s="4"/>
    </row>
    <row r="544" spans="2:18" ht="10.5">
      <c r="B544" s="77"/>
      <c r="F544" s="28"/>
      <c r="M544" s="28"/>
      <c r="O544" s="33"/>
      <c r="R544" s="4"/>
    </row>
    <row r="545" spans="2:18" ht="11.25" thickBot="1">
      <c r="B545" s="78" t="s">
        <v>3</v>
      </c>
      <c r="F545" s="81">
        <f>SUM(F542:F544)</f>
        <v>191728</v>
      </c>
      <c r="M545" s="28"/>
      <c r="O545" s="33"/>
      <c r="R545" s="4"/>
    </row>
    <row r="546" spans="13:18" ht="11.25" thickTop="1">
      <c r="M546" s="28"/>
      <c r="O546" s="33"/>
      <c r="R546" s="4"/>
    </row>
    <row r="547" spans="2:18" ht="10.5">
      <c r="B547" s="2" t="s">
        <v>4</v>
      </c>
      <c r="M547" s="28"/>
      <c r="O547" s="33"/>
      <c r="R547" s="4"/>
    </row>
    <row r="548" spans="2:18" ht="10.5">
      <c r="B548" s="2"/>
      <c r="M548" s="28"/>
      <c r="O548" s="33"/>
      <c r="R548" s="4"/>
    </row>
    <row r="549" spans="1:23" ht="21">
      <c r="A549" s="5" t="s">
        <v>25</v>
      </c>
      <c r="B549" s="26" t="s">
        <v>163</v>
      </c>
      <c r="C549" s="40" t="s">
        <v>158</v>
      </c>
      <c r="D549" s="39" t="s">
        <v>154</v>
      </c>
      <c r="E549" s="26"/>
      <c r="F549" s="26" t="s">
        <v>155</v>
      </c>
      <c r="N549" s="19"/>
      <c r="V549" s="24"/>
      <c r="W549" s="1"/>
    </row>
    <row r="550" spans="1:23" ht="10.5">
      <c r="A550" s="5"/>
      <c r="B550" s="26"/>
      <c r="C550" s="40"/>
      <c r="D550" s="39"/>
      <c r="E550" s="26"/>
      <c r="F550" s="26"/>
      <c r="N550" s="19"/>
      <c r="V550" s="24"/>
      <c r="W550" s="1"/>
    </row>
    <row r="551" spans="3:23" ht="10.5">
      <c r="C551" s="7"/>
      <c r="D551" s="10"/>
      <c r="N551" s="19"/>
      <c r="V551" s="24"/>
      <c r="W551" s="1"/>
    </row>
    <row r="552" spans="1:23" ht="10.5">
      <c r="A552" s="1">
        <f>A484</f>
        <v>161</v>
      </c>
      <c r="B552" s="1" t="str">
        <f>B484</f>
        <v>4660 TRANSPORTATION</v>
      </c>
      <c r="C552" s="23">
        <v>1</v>
      </c>
      <c r="D552" s="20">
        <v>1</v>
      </c>
      <c r="E552" s="28"/>
      <c r="F552" s="85">
        <f>+F545</f>
        <v>191728</v>
      </c>
      <c r="N552" s="19"/>
      <c r="V552" s="24"/>
      <c r="W552" s="1"/>
    </row>
    <row r="553" spans="3:23" ht="10.5">
      <c r="C553" s="7"/>
      <c r="D553" s="18"/>
      <c r="F553" s="52"/>
      <c r="G553" s="3"/>
      <c r="H553" s="3"/>
      <c r="I553" s="3"/>
      <c r="J553" s="3"/>
      <c r="K553" s="3"/>
      <c r="N553" s="19"/>
      <c r="V553" s="24"/>
      <c r="W553" s="1"/>
    </row>
    <row r="554" spans="1:23" ht="11.25" thickBot="1">
      <c r="A554" s="2" t="s">
        <v>160</v>
      </c>
      <c r="C554" s="73">
        <f>C552</f>
        <v>1</v>
      </c>
      <c r="D554" s="69">
        <f>D552</f>
        <v>1</v>
      </c>
      <c r="E554" s="67"/>
      <c r="F554" s="82">
        <f>F552</f>
        <v>191728</v>
      </c>
      <c r="N554" s="19"/>
      <c r="V554" s="24"/>
      <c r="W554" s="1"/>
    </row>
    <row r="555" spans="3:23" ht="11.25" thickTop="1">
      <c r="C555" s="7"/>
      <c r="D555" s="10"/>
      <c r="N555" s="19"/>
      <c r="V555" s="24"/>
      <c r="W555" s="1"/>
    </row>
    <row r="556" spans="1:23" ht="10.5">
      <c r="A556" s="37"/>
      <c r="B556" s="2"/>
      <c r="C556" s="6"/>
      <c r="D556" s="9"/>
      <c r="E556" s="3"/>
      <c r="F556" s="3"/>
      <c r="L556" s="3"/>
      <c r="N556" s="19"/>
      <c r="V556" s="24"/>
      <c r="W556" s="1"/>
    </row>
    <row r="557" spans="1:23" ht="10.5">
      <c r="A557" s="37">
        <v>1.6</v>
      </c>
      <c r="B557" s="2" t="s">
        <v>28</v>
      </c>
      <c r="C557" s="6"/>
      <c r="D557" s="9"/>
      <c r="E557" s="3"/>
      <c r="F557" s="3"/>
      <c r="L557" s="3" t="s">
        <v>66</v>
      </c>
      <c r="N557" s="19"/>
      <c r="V557" s="24"/>
      <c r="W557" s="1"/>
    </row>
    <row r="558" spans="14:23" ht="10.5">
      <c r="N558" s="19"/>
      <c r="V558" s="24"/>
      <c r="W558" s="1"/>
    </row>
    <row r="559" spans="1:23" ht="31.5">
      <c r="A559" s="5" t="s">
        <v>25</v>
      </c>
      <c r="B559" s="26" t="s">
        <v>163</v>
      </c>
      <c r="C559" s="26" t="s">
        <v>143</v>
      </c>
      <c r="D559" s="26" t="s">
        <v>144</v>
      </c>
      <c r="E559" s="5"/>
      <c r="F559" s="26" t="s">
        <v>259</v>
      </c>
      <c r="G559" s="26" t="s">
        <v>145</v>
      </c>
      <c r="H559" s="26" t="s">
        <v>275</v>
      </c>
      <c r="I559" s="26" t="s">
        <v>276</v>
      </c>
      <c r="J559" s="26" t="s">
        <v>277</v>
      </c>
      <c r="K559" s="5"/>
      <c r="L559" s="28"/>
      <c r="N559" s="19"/>
      <c r="V559" s="24"/>
      <c r="W559" s="1"/>
    </row>
    <row r="560" spans="1:23" ht="10.5">
      <c r="A560" s="5"/>
      <c r="B560" s="27"/>
      <c r="C560" s="5"/>
      <c r="D560" s="5"/>
      <c r="E560" s="5"/>
      <c r="F560" s="5"/>
      <c r="G560" s="5"/>
      <c r="H560" s="5"/>
      <c r="J560" s="5"/>
      <c r="K560" s="5"/>
      <c r="L560" s="28"/>
      <c r="N560" s="19"/>
      <c r="V560" s="24"/>
      <c r="W560" s="1"/>
    </row>
    <row r="561" spans="1:23" ht="10.5">
      <c r="A561" s="1">
        <v>2</v>
      </c>
      <c r="B561" s="1" t="s">
        <v>94</v>
      </c>
      <c r="C561" s="50">
        <f>+F293</f>
        <v>48346</v>
      </c>
      <c r="D561" s="52" t="s">
        <v>68</v>
      </c>
      <c r="E561" s="52"/>
      <c r="F561" s="52">
        <f>+F530</f>
        <v>49447</v>
      </c>
      <c r="G561" s="52" t="s">
        <v>68</v>
      </c>
      <c r="H561" s="50">
        <f>SUM(C561:G561)</f>
        <v>97793</v>
      </c>
      <c r="I561" s="50">
        <v>89954</v>
      </c>
      <c r="J561" s="50">
        <f>SUM(H561:I561)</f>
        <v>187747</v>
      </c>
      <c r="K561" s="4"/>
      <c r="L561" s="28"/>
      <c r="N561" s="19"/>
      <c r="V561" s="24"/>
      <c r="W561" s="1"/>
    </row>
    <row r="562" spans="1:23" ht="10.5">
      <c r="A562" s="1">
        <v>3</v>
      </c>
      <c r="B562" s="1" t="s">
        <v>63</v>
      </c>
      <c r="C562" s="55">
        <f>+F294</f>
        <v>18318</v>
      </c>
      <c r="D562" s="19"/>
      <c r="E562" s="19"/>
      <c r="F562" s="19"/>
      <c r="G562" s="19"/>
      <c r="H562" s="55">
        <f aca="true" t="shared" si="65" ref="H562:H631">SUM(C562:G562)</f>
        <v>18318</v>
      </c>
      <c r="I562" s="19">
        <v>19888</v>
      </c>
      <c r="J562" s="19">
        <f>SUM(H562:I562)</f>
        <v>38206</v>
      </c>
      <c r="K562" s="4"/>
      <c r="L562" s="28"/>
      <c r="N562" s="19"/>
      <c r="V562" s="24"/>
      <c r="W562" s="1"/>
    </row>
    <row r="563" spans="1:23" ht="10.5">
      <c r="A563" s="1">
        <v>4</v>
      </c>
      <c r="B563" s="1" t="s">
        <v>159</v>
      </c>
      <c r="C563" s="55">
        <f>+F295</f>
        <v>76801</v>
      </c>
      <c r="D563" s="19"/>
      <c r="E563" s="19"/>
      <c r="F563" s="19"/>
      <c r="G563" s="19"/>
      <c r="H563" s="55">
        <f t="shared" si="65"/>
        <v>76801</v>
      </c>
      <c r="I563" s="19">
        <v>65354</v>
      </c>
      <c r="J563" s="19">
        <f aca="true" t="shared" si="66" ref="J563:J599">SUM(H563:I563)</f>
        <v>142155</v>
      </c>
      <c r="K563" s="4"/>
      <c r="L563" s="28"/>
      <c r="N563" s="19"/>
      <c r="V563" s="24"/>
      <c r="W563" s="1"/>
    </row>
    <row r="564" spans="1:23" ht="10.5">
      <c r="A564" s="1">
        <v>5</v>
      </c>
      <c r="B564" s="1" t="s">
        <v>201</v>
      </c>
      <c r="C564" s="55">
        <f aca="true" t="shared" si="67" ref="C564:C572">+F297</f>
        <v>20587</v>
      </c>
      <c r="D564" s="19"/>
      <c r="E564" s="19"/>
      <c r="F564" s="19"/>
      <c r="G564" s="19"/>
      <c r="H564" s="55">
        <f t="shared" si="65"/>
        <v>20587</v>
      </c>
      <c r="I564" s="19">
        <v>295</v>
      </c>
      <c r="J564" s="19">
        <f t="shared" si="66"/>
        <v>20882</v>
      </c>
      <c r="K564" s="4"/>
      <c r="L564" s="28"/>
      <c r="N564" s="19"/>
      <c r="V564" s="24"/>
      <c r="W564" s="1"/>
    </row>
    <row r="565" spans="1:23" ht="10.5">
      <c r="A565" s="1">
        <v>6</v>
      </c>
      <c r="B565" s="1" t="str">
        <f>B298</f>
        <v>1031 PUBLIC WORKS BOARD</v>
      </c>
      <c r="C565" s="55">
        <f t="shared" si="67"/>
        <v>18319</v>
      </c>
      <c r="D565" s="19"/>
      <c r="E565" s="19"/>
      <c r="F565" s="19"/>
      <c r="G565" s="19"/>
      <c r="H565" s="55">
        <f t="shared" si="65"/>
        <v>18319</v>
      </c>
      <c r="I565" s="19">
        <v>9406</v>
      </c>
      <c r="J565" s="19">
        <f t="shared" si="66"/>
        <v>27725</v>
      </c>
      <c r="K565" s="4"/>
      <c r="L565" s="28"/>
      <c r="N565" s="19"/>
      <c r="V565" s="24"/>
      <c r="W565" s="1"/>
    </row>
    <row r="566" spans="1:23" ht="10.5">
      <c r="A566" s="1">
        <v>7</v>
      </c>
      <c r="B566" s="1" t="str">
        <f aca="true" t="shared" si="68" ref="B566:B572">B299</f>
        <v>1033 AG WORKERS COMP FRAUD</v>
      </c>
      <c r="C566" s="55">
        <f t="shared" si="67"/>
        <v>354320</v>
      </c>
      <c r="D566" s="19"/>
      <c r="E566" s="19"/>
      <c r="F566" s="19">
        <f>F531</f>
        <v>178008</v>
      </c>
      <c r="G566" s="19"/>
      <c r="H566" s="55">
        <f t="shared" si="65"/>
        <v>532328</v>
      </c>
      <c r="I566" s="19">
        <v>33466</v>
      </c>
      <c r="J566" s="19">
        <f t="shared" si="66"/>
        <v>565794</v>
      </c>
      <c r="L566" s="28"/>
      <c r="N566" s="19"/>
      <c r="V566" s="24"/>
      <c r="W566" s="1"/>
    </row>
    <row r="567" spans="1:23" ht="10.5">
      <c r="A567" s="1">
        <v>8</v>
      </c>
      <c r="B567" s="1" t="str">
        <f t="shared" si="68"/>
        <v>1036 AG CRIME PREVENT</v>
      </c>
      <c r="C567" s="55">
        <f t="shared" si="67"/>
        <v>31762</v>
      </c>
      <c r="D567" s="19"/>
      <c r="E567" s="19"/>
      <c r="F567" s="19">
        <f>F532</f>
        <v>9889</v>
      </c>
      <c r="G567" s="19"/>
      <c r="H567" s="55">
        <f t="shared" si="65"/>
        <v>41651</v>
      </c>
      <c r="I567" s="19">
        <v>-106920</v>
      </c>
      <c r="J567" s="19">
        <f t="shared" si="66"/>
        <v>-65269</v>
      </c>
      <c r="L567" s="28"/>
      <c r="N567" s="19"/>
      <c r="V567" s="24"/>
      <c r="W567" s="1"/>
    </row>
    <row r="568" spans="1:23" ht="10.5">
      <c r="A568" s="1">
        <v>9</v>
      </c>
      <c r="B568" s="1" t="str">
        <f t="shared" si="68"/>
        <v>1037 AG MEDICAID FRAUD</v>
      </c>
      <c r="C568" s="55">
        <f t="shared" si="67"/>
        <v>170494</v>
      </c>
      <c r="D568" s="19"/>
      <c r="E568" s="19"/>
      <c r="F568" s="19">
        <f>F533</f>
        <v>79115</v>
      </c>
      <c r="G568" s="19"/>
      <c r="H568" s="55">
        <f t="shared" si="65"/>
        <v>249609</v>
      </c>
      <c r="I568" s="19">
        <v>1166</v>
      </c>
      <c r="J568" s="19">
        <f t="shared" si="66"/>
        <v>250775</v>
      </c>
      <c r="L568" s="28"/>
      <c r="N568" s="19"/>
      <c r="V568" s="24"/>
      <c r="W568" s="1"/>
    </row>
    <row r="569" spans="1:23" ht="10.5">
      <c r="A569" s="1">
        <v>10</v>
      </c>
      <c r="B569" s="1" t="str">
        <f t="shared" si="68"/>
        <v>1038 AG CONSUMER PROT</v>
      </c>
      <c r="C569" s="55">
        <f t="shared" si="67"/>
        <v>353857</v>
      </c>
      <c r="D569" s="19"/>
      <c r="E569" s="19"/>
      <c r="F569" s="19">
        <f>F534</f>
        <v>49447</v>
      </c>
      <c r="G569" s="19"/>
      <c r="H569" s="55">
        <f t="shared" si="65"/>
        <v>403304</v>
      </c>
      <c r="I569" s="19">
        <v>-27198</v>
      </c>
      <c r="J569" s="19">
        <f t="shared" si="66"/>
        <v>376106</v>
      </c>
      <c r="L569" s="28"/>
      <c r="N569" s="19"/>
      <c r="V569" s="24"/>
      <c r="W569" s="1"/>
    </row>
    <row r="570" spans="1:23" ht="10.5">
      <c r="A570" s="1">
        <v>11</v>
      </c>
      <c r="B570" s="1" t="str">
        <f t="shared" si="68"/>
        <v>1041 PROS ATTORNEY</v>
      </c>
      <c r="C570" s="55">
        <f t="shared" si="67"/>
        <v>14353</v>
      </c>
      <c r="D570" s="19"/>
      <c r="E570" s="19"/>
      <c r="F570" s="19"/>
      <c r="G570" s="19"/>
      <c r="H570" s="55">
        <f t="shared" si="65"/>
        <v>14353</v>
      </c>
      <c r="I570" s="19">
        <v>-1602</v>
      </c>
      <c r="J570" s="19">
        <f t="shared" si="66"/>
        <v>12751</v>
      </c>
      <c r="L570" s="28"/>
      <c r="N570" s="19"/>
      <c r="V570" s="24"/>
      <c r="W570" s="1"/>
    </row>
    <row r="571" spans="1:23" ht="10.5">
      <c r="A571" s="1">
        <v>12</v>
      </c>
      <c r="B571" s="1" t="str">
        <f t="shared" si="68"/>
        <v>1042 AG VICTIMS DOM VIOL</v>
      </c>
      <c r="C571" s="55">
        <f t="shared" si="67"/>
        <v>8782</v>
      </c>
      <c r="D571" s="19"/>
      <c r="E571" s="19"/>
      <c r="F571" s="19"/>
      <c r="G571" s="19"/>
      <c r="H571" s="55">
        <f t="shared" si="65"/>
        <v>8782</v>
      </c>
      <c r="I571" s="19">
        <v>-8313</v>
      </c>
      <c r="J571" s="19">
        <f t="shared" si="66"/>
        <v>469</v>
      </c>
      <c r="L571" s="28"/>
      <c r="N571" s="19"/>
      <c r="V571" s="24"/>
      <c r="W571" s="1"/>
    </row>
    <row r="572" spans="1:23" ht="10.5">
      <c r="A572" s="1">
        <v>13</v>
      </c>
      <c r="B572" s="1" t="str">
        <f t="shared" si="68"/>
        <v>1348 AG TORT CLAIMS</v>
      </c>
      <c r="C572" s="55">
        <f t="shared" si="67"/>
        <v>18891</v>
      </c>
      <c r="D572" s="19"/>
      <c r="E572" s="19"/>
      <c r="F572" s="19"/>
      <c r="G572" s="19"/>
      <c r="H572" s="55">
        <f t="shared" si="65"/>
        <v>18891</v>
      </c>
      <c r="I572" s="19">
        <v>-7409</v>
      </c>
      <c r="J572" s="19">
        <f t="shared" si="66"/>
        <v>11482</v>
      </c>
      <c r="L572" s="28"/>
      <c r="N572" s="19"/>
      <c r="V572" s="24"/>
      <c r="W572" s="1"/>
    </row>
    <row r="573" spans="3:23" ht="10.5">
      <c r="C573" s="19"/>
      <c r="D573" s="19"/>
      <c r="E573" s="19"/>
      <c r="F573" s="19"/>
      <c r="G573" s="19"/>
      <c r="H573" s="19"/>
      <c r="I573" s="19"/>
      <c r="J573" s="19">
        <f t="shared" si="66"/>
        <v>0</v>
      </c>
      <c r="L573" s="28"/>
      <c r="N573" s="19"/>
      <c r="V573" s="24"/>
      <c r="W573" s="1"/>
    </row>
    <row r="574" spans="1:23" ht="10.5">
      <c r="A574" s="1">
        <v>14</v>
      </c>
      <c r="B574" s="1" t="str">
        <f aca="true" t="shared" si="69" ref="B574:B580">B322</f>
        <v>1000 GOVERNOR</v>
      </c>
      <c r="C574" s="19"/>
      <c r="D574" s="19">
        <f aca="true" t="shared" si="70" ref="D574:D599">IF($B574=$B322,$F322)</f>
        <v>862</v>
      </c>
      <c r="E574" s="19"/>
      <c r="F574" s="19"/>
      <c r="G574" s="19"/>
      <c r="H574" s="55">
        <f t="shared" si="65"/>
        <v>862</v>
      </c>
      <c r="I574" s="19">
        <v>-21231</v>
      </c>
      <c r="J574" s="19">
        <f t="shared" si="66"/>
        <v>-20369</v>
      </c>
      <c r="L574" s="28"/>
      <c r="N574" s="19"/>
      <c r="V574" s="24"/>
      <c r="W574" s="1"/>
    </row>
    <row r="575" spans="1:23" ht="10.5">
      <c r="A575" s="1">
        <v>15</v>
      </c>
      <c r="B575" s="1" t="str">
        <f t="shared" si="69"/>
        <v>1003 CONS HEALTH</v>
      </c>
      <c r="C575" s="19"/>
      <c r="D575" s="19">
        <f t="shared" si="70"/>
        <v>12557</v>
      </c>
      <c r="E575" s="19"/>
      <c r="F575" s="19"/>
      <c r="G575" s="19"/>
      <c r="H575" s="55">
        <f t="shared" si="65"/>
        <v>12557</v>
      </c>
      <c r="I575" s="19">
        <v>11170</v>
      </c>
      <c r="J575" s="19">
        <f t="shared" si="66"/>
        <v>23727</v>
      </c>
      <c r="L575" s="28"/>
      <c r="N575" s="19"/>
      <c r="V575" s="24"/>
      <c r="W575" s="1"/>
    </row>
    <row r="576" spans="1:23" ht="10.5">
      <c r="A576" s="1">
        <v>16</v>
      </c>
      <c r="B576" s="1" t="str">
        <f t="shared" si="69"/>
        <v>1005 AGENCY FOR NUCLEAR</v>
      </c>
      <c r="C576" s="19"/>
      <c r="D576" s="19">
        <f t="shared" si="70"/>
        <v>196474</v>
      </c>
      <c r="E576" s="19"/>
      <c r="F576" s="19"/>
      <c r="G576" s="19"/>
      <c r="H576" s="55">
        <f t="shared" si="65"/>
        <v>196474</v>
      </c>
      <c r="I576" s="19">
        <v>71062</v>
      </c>
      <c r="J576" s="19">
        <f t="shared" si="66"/>
        <v>267536</v>
      </c>
      <c r="L576" s="28"/>
      <c r="N576" s="19"/>
      <c r="V576" s="24"/>
      <c r="W576" s="1"/>
    </row>
    <row r="577" spans="1:23" ht="10.5">
      <c r="A577" s="1">
        <v>17</v>
      </c>
      <c r="B577" s="1" t="str">
        <f t="shared" si="69"/>
        <v>1013 ATTNY INJRD WRKRS</v>
      </c>
      <c r="C577" s="19"/>
      <c r="D577" s="19">
        <f t="shared" si="70"/>
        <v>929</v>
      </c>
      <c r="E577" s="19"/>
      <c r="F577" s="19"/>
      <c r="G577" s="19"/>
      <c r="H577" s="55">
        <f t="shared" si="65"/>
        <v>929</v>
      </c>
      <c r="I577" s="19">
        <v>615</v>
      </c>
      <c r="J577" s="19">
        <f t="shared" si="66"/>
        <v>1544</v>
      </c>
      <c r="L577" s="28"/>
      <c r="N577" s="19"/>
      <c r="V577" s="24"/>
      <c r="W577" s="1"/>
    </row>
    <row r="578" spans="1:23" ht="10.5">
      <c r="A578" s="1">
        <v>18</v>
      </c>
      <c r="B578" s="1" t="str">
        <f t="shared" si="69"/>
        <v>1015 ADM HEARINGS &amp; APPEALS</v>
      </c>
      <c r="C578" s="19"/>
      <c r="D578" s="19">
        <f t="shared" si="70"/>
        <v>0</v>
      </c>
      <c r="E578" s="19"/>
      <c r="F578" s="19"/>
      <c r="G578" s="19"/>
      <c r="H578" s="55">
        <f t="shared" si="65"/>
        <v>0</v>
      </c>
      <c r="I578" s="19">
        <v>0</v>
      </c>
      <c r="J578" s="19">
        <f t="shared" si="66"/>
        <v>0</v>
      </c>
      <c r="L578" s="28"/>
      <c r="N578" s="19"/>
      <c r="V578" s="24"/>
      <c r="W578" s="1"/>
    </row>
    <row r="579" spans="1:23" ht="10.5">
      <c r="A579" s="1">
        <v>19</v>
      </c>
      <c r="B579" s="1" t="str">
        <f t="shared" si="69"/>
        <v>1017 ADM DEFERRED COMP</v>
      </c>
      <c r="C579" s="19"/>
      <c r="D579" s="19">
        <f t="shared" si="70"/>
        <v>14950</v>
      </c>
      <c r="E579" s="19"/>
      <c r="F579" s="19"/>
      <c r="G579" s="19"/>
      <c r="H579" s="55">
        <f t="shared" si="65"/>
        <v>14950</v>
      </c>
      <c r="I579" s="19">
        <v>6834</v>
      </c>
      <c r="J579" s="19">
        <f t="shared" si="66"/>
        <v>21784</v>
      </c>
      <c r="L579" s="28"/>
      <c r="M579" s="4"/>
      <c r="N579" s="19"/>
      <c r="R579" s="4"/>
      <c r="S579" s="4"/>
      <c r="T579" s="4"/>
      <c r="U579" s="4"/>
      <c r="V579" s="24"/>
      <c r="W579" s="1"/>
    </row>
    <row r="580" spans="1:23" ht="10.5">
      <c r="A580" s="1">
        <v>20</v>
      </c>
      <c r="B580" s="1" t="str">
        <f t="shared" si="69"/>
        <v>1020 LT GOVERNOR</v>
      </c>
      <c r="C580" s="19"/>
      <c r="D580" s="19">
        <f t="shared" si="70"/>
        <v>0</v>
      </c>
      <c r="E580" s="19"/>
      <c r="F580" s="19"/>
      <c r="G580" s="19"/>
      <c r="H580" s="55">
        <f t="shared" si="65"/>
        <v>0</v>
      </c>
      <c r="I580" s="19"/>
      <c r="J580" s="19">
        <f t="shared" si="66"/>
        <v>0</v>
      </c>
      <c r="L580" s="28"/>
      <c r="M580" s="4"/>
      <c r="N580" s="19"/>
      <c r="R580" s="4"/>
      <c r="S580" s="4"/>
      <c r="T580" s="4"/>
      <c r="U580" s="4"/>
      <c r="V580" s="24"/>
      <c r="W580" s="1"/>
    </row>
    <row r="581" spans="1:23" ht="10.5">
      <c r="A581" s="1">
        <v>21</v>
      </c>
      <c r="B581" s="1" t="str">
        <f>B329</f>
        <v>1050 SEC'Y STATE</v>
      </c>
      <c r="C581" s="19"/>
      <c r="D581" s="19">
        <f t="shared" si="70"/>
        <v>293656</v>
      </c>
      <c r="E581" s="19"/>
      <c r="F581" s="19"/>
      <c r="G581" s="19"/>
      <c r="H581" s="55">
        <f t="shared" si="65"/>
        <v>293656</v>
      </c>
      <c r="I581" s="19">
        <v>-13490</v>
      </c>
      <c r="J581" s="19">
        <f t="shared" si="66"/>
        <v>280166</v>
      </c>
      <c r="L581" s="28"/>
      <c r="N581" s="19"/>
      <c r="V581" s="24"/>
      <c r="W581" s="1"/>
    </row>
    <row r="582" spans="1:23" ht="10.5">
      <c r="A582" s="1">
        <v>22</v>
      </c>
      <c r="B582" s="1" t="str">
        <f>B330</f>
        <v>1052 PUBLIC RECORDS</v>
      </c>
      <c r="C582" s="19"/>
      <c r="D582" s="19">
        <f t="shared" si="70"/>
        <v>10150</v>
      </c>
      <c r="E582" s="19"/>
      <c r="F582" s="19"/>
      <c r="G582" s="19"/>
      <c r="H582" s="55">
        <f t="shared" si="65"/>
        <v>10150</v>
      </c>
      <c r="I582" s="19">
        <v>112</v>
      </c>
      <c r="J582" s="19">
        <f t="shared" si="66"/>
        <v>10262</v>
      </c>
      <c r="L582" s="28"/>
      <c r="N582" s="19"/>
      <c r="V582" s="24"/>
      <c r="W582" s="1"/>
    </row>
    <row r="583" spans="1:23" ht="10.5">
      <c r="A583" s="1">
        <v>23</v>
      </c>
      <c r="B583" s="1" t="str">
        <f>B331</f>
        <v>1080 TREASURY</v>
      </c>
      <c r="C583" s="19"/>
      <c r="D583" s="19">
        <f t="shared" si="70"/>
        <v>61769</v>
      </c>
      <c r="E583" s="19"/>
      <c r="F583" s="19"/>
      <c r="G583" s="19"/>
      <c r="H583" s="55">
        <f t="shared" si="65"/>
        <v>61769</v>
      </c>
      <c r="I583" s="19">
        <v>1828</v>
      </c>
      <c r="J583" s="19">
        <f t="shared" si="66"/>
        <v>63597</v>
      </c>
      <c r="L583" s="28"/>
      <c r="V583" s="24"/>
      <c r="W583" s="1"/>
    </row>
    <row r="584" spans="1:23" ht="10.5">
      <c r="A584" s="1">
        <v>24</v>
      </c>
      <c r="B584" s="1" t="str">
        <f aca="true" t="shared" si="71" ref="B584:B599">B332</f>
        <v>1081 TREASURER HIGHER ED TUIT</v>
      </c>
      <c r="C584" s="19"/>
      <c r="D584" s="19">
        <f t="shared" si="70"/>
        <v>0</v>
      </c>
      <c r="E584" s="19"/>
      <c r="F584" s="19"/>
      <c r="G584" s="19"/>
      <c r="H584" s="55">
        <f t="shared" si="65"/>
        <v>0</v>
      </c>
      <c r="I584" s="19"/>
      <c r="J584" s="19">
        <f t="shared" si="66"/>
        <v>0</v>
      </c>
      <c r="L584" s="28"/>
      <c r="V584" s="24"/>
      <c r="W584" s="1"/>
    </row>
    <row r="585" spans="1:23" ht="10.5">
      <c r="A585" s="1">
        <v>25</v>
      </c>
      <c r="B585" s="1" t="str">
        <f t="shared" si="71"/>
        <v>1088 MILLENNIUM SCHOLARSHP</v>
      </c>
      <c r="C585" s="19"/>
      <c r="D585" s="19">
        <f t="shared" si="70"/>
        <v>0</v>
      </c>
      <c r="E585" s="19"/>
      <c r="F585" s="19"/>
      <c r="G585" s="19"/>
      <c r="H585" s="55">
        <f t="shared" si="65"/>
        <v>0</v>
      </c>
      <c r="I585" s="19"/>
      <c r="J585" s="19">
        <f t="shared" si="66"/>
        <v>0</v>
      </c>
      <c r="L585" s="28"/>
      <c r="W585" s="1"/>
    </row>
    <row r="586" spans="1:23" ht="10.5">
      <c r="A586" s="1">
        <v>26</v>
      </c>
      <c r="B586" s="1" t="str">
        <f t="shared" si="71"/>
        <v>1130 CONTROLLER</v>
      </c>
      <c r="C586" s="19"/>
      <c r="D586" s="19">
        <f t="shared" si="70"/>
        <v>8590</v>
      </c>
      <c r="E586" s="19"/>
      <c r="F586" s="19"/>
      <c r="G586" s="19"/>
      <c r="H586" s="55">
        <f t="shared" si="65"/>
        <v>8590</v>
      </c>
      <c r="I586" s="19">
        <v>-22890</v>
      </c>
      <c r="J586" s="19">
        <f t="shared" si="66"/>
        <v>-14300</v>
      </c>
      <c r="L586" s="28"/>
      <c r="M586" s="28"/>
      <c r="W586" s="1"/>
    </row>
    <row r="587" spans="1:23" ht="10.5">
      <c r="A587" s="1">
        <v>27</v>
      </c>
      <c r="B587" s="1" t="str">
        <f t="shared" si="71"/>
        <v>1338 PUBLIC EMP BENEFIT</v>
      </c>
      <c r="C587" s="19"/>
      <c r="D587" s="19">
        <f t="shared" si="70"/>
        <v>132929</v>
      </c>
      <c r="E587" s="19"/>
      <c r="F587" s="19"/>
      <c r="G587" s="19"/>
      <c r="H587" s="55">
        <f t="shared" si="65"/>
        <v>132929</v>
      </c>
      <c r="I587" s="19">
        <v>23554</v>
      </c>
      <c r="J587" s="19">
        <f t="shared" si="66"/>
        <v>156483</v>
      </c>
      <c r="L587" s="28"/>
      <c r="M587" s="28"/>
      <c r="W587" s="1"/>
    </row>
    <row r="588" spans="1:23" ht="10.5">
      <c r="A588" s="1">
        <v>28</v>
      </c>
      <c r="B588" s="1" t="str">
        <f t="shared" si="71"/>
        <v>1340 ADM BUDGET AND PLANNING DIV</v>
      </c>
      <c r="C588" s="19"/>
      <c r="D588" s="19">
        <f t="shared" si="70"/>
        <v>22232</v>
      </c>
      <c r="E588" s="19"/>
      <c r="F588" s="19"/>
      <c r="G588" s="19"/>
      <c r="H588" s="55">
        <f t="shared" si="65"/>
        <v>22232</v>
      </c>
      <c r="I588" s="19">
        <v>-4163</v>
      </c>
      <c r="J588" s="19">
        <f t="shared" si="66"/>
        <v>18069</v>
      </c>
      <c r="L588" s="28"/>
      <c r="M588" s="28"/>
      <c r="W588" s="1"/>
    </row>
    <row r="589" spans="1:23" ht="10.5">
      <c r="A589" s="1">
        <v>29</v>
      </c>
      <c r="B589" s="1" t="str">
        <f t="shared" si="71"/>
        <v>1342 ADM INTERNAL AUDIT</v>
      </c>
      <c r="C589" s="19"/>
      <c r="D589" s="19">
        <f t="shared" si="70"/>
        <v>12847</v>
      </c>
      <c r="E589" s="19"/>
      <c r="F589" s="19"/>
      <c r="G589" s="19"/>
      <c r="H589" s="55">
        <f t="shared" si="65"/>
        <v>12847</v>
      </c>
      <c r="I589" s="19">
        <v>11333</v>
      </c>
      <c r="J589" s="19">
        <f t="shared" si="66"/>
        <v>24180</v>
      </c>
      <c r="L589" s="28"/>
      <c r="M589" s="28"/>
      <c r="W589" s="1"/>
    </row>
    <row r="590" spans="1:24" ht="10.5">
      <c r="A590" s="1">
        <v>30</v>
      </c>
      <c r="B590" s="1" t="str">
        <f t="shared" si="71"/>
        <v>1343 ETHICS COMM</v>
      </c>
      <c r="C590" s="19"/>
      <c r="D590" s="19">
        <f t="shared" si="70"/>
        <v>149</v>
      </c>
      <c r="E590" s="19"/>
      <c r="F590" s="19"/>
      <c r="G590" s="19"/>
      <c r="H590" s="55">
        <f t="shared" si="65"/>
        <v>149</v>
      </c>
      <c r="I590" s="19">
        <v>-26151</v>
      </c>
      <c r="J590" s="19">
        <f t="shared" si="66"/>
        <v>-26002</v>
      </c>
      <c r="L590" s="28"/>
      <c r="M590" s="5" t="s">
        <v>25</v>
      </c>
      <c r="W590" s="1"/>
      <c r="X590" s="5"/>
    </row>
    <row r="591" spans="1:23" ht="10.5">
      <c r="A591" s="1">
        <v>31</v>
      </c>
      <c r="B591" s="1" t="str">
        <f t="shared" si="71"/>
        <v>1349 ADM BLDG &amp; GRDS</v>
      </c>
      <c r="C591" s="19"/>
      <c r="D591" s="19">
        <f t="shared" si="70"/>
        <v>36141</v>
      </c>
      <c r="E591" s="19"/>
      <c r="F591" s="19"/>
      <c r="G591" s="19"/>
      <c r="H591" s="55">
        <f t="shared" si="65"/>
        <v>36141</v>
      </c>
      <c r="I591" s="19">
        <v>-30284</v>
      </c>
      <c r="J591" s="19">
        <f t="shared" si="66"/>
        <v>5857</v>
      </c>
      <c r="L591" s="28"/>
      <c r="N591" s="19"/>
      <c r="V591" s="24"/>
      <c r="W591" s="1"/>
    </row>
    <row r="592" spans="1:23" ht="10.5">
      <c r="A592" s="1">
        <v>32</v>
      </c>
      <c r="B592" s="1" t="str">
        <f t="shared" si="71"/>
        <v>1352 RISK MANAGEMENT</v>
      </c>
      <c r="C592" s="19"/>
      <c r="D592" s="19">
        <f t="shared" si="70"/>
        <v>3269</v>
      </c>
      <c r="E592" s="19"/>
      <c r="F592" s="19"/>
      <c r="G592" s="19"/>
      <c r="H592" s="55">
        <f t="shared" si="65"/>
        <v>3269</v>
      </c>
      <c r="I592" s="19">
        <v>-17678</v>
      </c>
      <c r="J592" s="19">
        <f t="shared" si="66"/>
        <v>-14409</v>
      </c>
      <c r="L592" s="28"/>
      <c r="N592" s="19"/>
      <c r="V592" s="24"/>
      <c r="W592" s="1"/>
    </row>
    <row r="593" spans="1:23" ht="10.5">
      <c r="A593" s="1">
        <v>33</v>
      </c>
      <c r="B593" s="1" t="str">
        <f t="shared" si="71"/>
        <v>1354 MOTOR POOL</v>
      </c>
      <c r="C593" s="19"/>
      <c r="D593" s="19">
        <f t="shared" si="70"/>
        <v>1300</v>
      </c>
      <c r="E593" s="19"/>
      <c r="F593" s="19"/>
      <c r="G593" s="19"/>
      <c r="H593" s="55">
        <f t="shared" si="65"/>
        <v>1300</v>
      </c>
      <c r="I593" s="19">
        <v>1178</v>
      </c>
      <c r="J593" s="19">
        <f t="shared" si="66"/>
        <v>2478</v>
      </c>
      <c r="L593" s="28"/>
      <c r="N593" s="19"/>
      <c r="V593" s="24"/>
      <c r="W593" s="1"/>
    </row>
    <row r="594" spans="1:23" ht="10.5">
      <c r="A594" s="1">
        <v>34</v>
      </c>
      <c r="B594" s="1" t="str">
        <f t="shared" si="71"/>
        <v>1358 PURCHASING</v>
      </c>
      <c r="C594" s="19"/>
      <c r="D594" s="19">
        <f t="shared" si="70"/>
        <v>104248</v>
      </c>
      <c r="E594" s="19"/>
      <c r="F594" s="19"/>
      <c r="G594" s="19"/>
      <c r="H594" s="55">
        <f t="shared" si="65"/>
        <v>104248</v>
      </c>
      <c r="I594" s="19">
        <v>-52217</v>
      </c>
      <c r="J594" s="19">
        <f t="shared" si="66"/>
        <v>52031</v>
      </c>
      <c r="L594" s="28"/>
      <c r="N594" s="19"/>
      <c r="V594" s="24"/>
      <c r="W594" s="1"/>
    </row>
    <row r="595" spans="1:23" ht="10.5">
      <c r="A595" s="1">
        <v>35</v>
      </c>
      <c r="B595" s="1" t="str">
        <f t="shared" si="71"/>
        <v>1363 PERSONNEL</v>
      </c>
      <c r="C595" s="19"/>
      <c r="D595" s="19">
        <f t="shared" si="70"/>
        <v>76823</v>
      </c>
      <c r="E595" s="19"/>
      <c r="F595" s="19"/>
      <c r="G595" s="19"/>
      <c r="H595" s="55">
        <f t="shared" si="65"/>
        <v>76823</v>
      </c>
      <c r="I595" s="19">
        <v>-61878</v>
      </c>
      <c r="J595" s="19">
        <f t="shared" si="66"/>
        <v>14945</v>
      </c>
      <c r="L595" s="28"/>
      <c r="N595" s="19"/>
      <c r="V595" s="24"/>
      <c r="W595" s="1"/>
    </row>
    <row r="596" spans="1:23" ht="10.5">
      <c r="A596" s="1">
        <v>36</v>
      </c>
      <c r="B596" s="1" t="str">
        <f t="shared" si="71"/>
        <v>1371 ADM ADMIN SUPPORT</v>
      </c>
      <c r="C596" s="19"/>
      <c r="D596" s="19">
        <f t="shared" si="70"/>
        <v>6613</v>
      </c>
      <c r="E596" s="19"/>
      <c r="F596" s="19"/>
      <c r="G596" s="19"/>
      <c r="H596" s="55">
        <f t="shared" si="65"/>
        <v>6613</v>
      </c>
      <c r="I596" s="19">
        <v>840</v>
      </c>
      <c r="J596" s="19">
        <f t="shared" si="66"/>
        <v>7453</v>
      </c>
      <c r="L596" s="28"/>
      <c r="N596" s="19"/>
      <c r="V596" s="24"/>
      <c r="W596" s="1"/>
    </row>
    <row r="597" spans="1:23" ht="10.5">
      <c r="A597" s="1">
        <v>37</v>
      </c>
      <c r="B597" s="1" t="str">
        <f t="shared" si="71"/>
        <v>1373 DOIT ADMIN</v>
      </c>
      <c r="C597" s="19"/>
      <c r="D597" s="19">
        <f t="shared" si="70"/>
        <v>96833</v>
      </c>
      <c r="E597" s="19"/>
      <c r="F597" s="19"/>
      <c r="G597" s="19"/>
      <c r="H597" s="55">
        <f t="shared" si="65"/>
        <v>96833</v>
      </c>
      <c r="I597" s="19">
        <v>35830</v>
      </c>
      <c r="J597" s="19">
        <f t="shared" si="66"/>
        <v>132663</v>
      </c>
      <c r="L597" s="28"/>
      <c r="N597" s="19"/>
      <c r="V597" s="24"/>
      <c r="W597" s="1"/>
    </row>
    <row r="598" spans="1:23" ht="10.5">
      <c r="A598" s="1">
        <v>38</v>
      </c>
      <c r="B598" s="1" t="str">
        <f t="shared" si="71"/>
        <v>1374 EMPL MNGMENT RELATIONS</v>
      </c>
      <c r="C598" s="19"/>
      <c r="D598" s="19">
        <f t="shared" si="70"/>
        <v>119109</v>
      </c>
      <c r="E598" s="19"/>
      <c r="F598" s="19"/>
      <c r="G598" s="19"/>
      <c r="H598" s="55">
        <f t="shared" si="65"/>
        <v>119109</v>
      </c>
      <c r="I598" s="19">
        <v>-31170</v>
      </c>
      <c r="J598" s="19">
        <f t="shared" si="66"/>
        <v>87939</v>
      </c>
      <c r="L598" s="28"/>
      <c r="N598" s="19"/>
      <c r="V598" s="24"/>
      <c r="W598" s="1"/>
    </row>
    <row r="599" spans="1:23" ht="10.5">
      <c r="A599" s="1">
        <v>39</v>
      </c>
      <c r="B599" s="1" t="str">
        <f t="shared" si="71"/>
        <v>1494 SUPREME COURT</v>
      </c>
      <c r="C599" s="19"/>
      <c r="D599" s="19">
        <f t="shared" si="70"/>
        <v>9273</v>
      </c>
      <c r="E599" s="19"/>
      <c r="F599" s="19"/>
      <c r="G599" s="19"/>
      <c r="H599" s="55">
        <f t="shared" si="65"/>
        <v>9273</v>
      </c>
      <c r="I599" s="19">
        <v>-7683</v>
      </c>
      <c r="J599" s="19">
        <f t="shared" si="66"/>
        <v>1590</v>
      </c>
      <c r="L599" s="28"/>
      <c r="N599" s="19"/>
      <c r="V599" s="24"/>
      <c r="W599" s="1"/>
    </row>
    <row r="600" spans="3:23" ht="10.5">
      <c r="C600" s="19"/>
      <c r="D600" s="19"/>
      <c r="E600" s="19"/>
      <c r="F600" s="19"/>
      <c r="G600" s="19"/>
      <c r="H600" s="55"/>
      <c r="I600" s="19"/>
      <c r="J600" s="19"/>
      <c r="L600" s="28"/>
      <c r="N600" s="19"/>
      <c r="V600" s="24"/>
      <c r="W600" s="1"/>
    </row>
    <row r="601" spans="1:23" ht="10.5">
      <c r="A601" s="37">
        <v>1.6</v>
      </c>
      <c r="B601" s="2" t="s">
        <v>28</v>
      </c>
      <c r="C601" s="6"/>
      <c r="D601" s="9"/>
      <c r="E601" s="3"/>
      <c r="F601" s="3"/>
      <c r="L601" s="3" t="s">
        <v>66</v>
      </c>
      <c r="N601" s="19"/>
      <c r="V601" s="24"/>
      <c r="W601" s="1"/>
    </row>
    <row r="602" spans="14:23" ht="10.5">
      <c r="N602" s="19"/>
      <c r="V602" s="24"/>
      <c r="W602" s="1"/>
    </row>
    <row r="603" spans="1:23" ht="31.5">
      <c r="A603" s="5" t="s">
        <v>25</v>
      </c>
      <c r="B603" s="26" t="s">
        <v>163</v>
      </c>
      <c r="C603" s="26" t="s">
        <v>143</v>
      </c>
      <c r="D603" s="26" t="s">
        <v>144</v>
      </c>
      <c r="E603" s="5"/>
      <c r="F603" s="26" t="s">
        <v>259</v>
      </c>
      <c r="G603" s="26" t="s">
        <v>145</v>
      </c>
      <c r="H603" s="26" t="s">
        <v>275</v>
      </c>
      <c r="I603" s="26" t="s">
        <v>276</v>
      </c>
      <c r="J603" s="26" t="s">
        <v>277</v>
      </c>
      <c r="K603" s="5"/>
      <c r="L603" s="28"/>
      <c r="N603" s="19"/>
      <c r="V603" s="24"/>
      <c r="W603" s="1"/>
    </row>
    <row r="604" spans="3:23" ht="10.5">
      <c r="C604" s="19"/>
      <c r="D604" s="19"/>
      <c r="E604" s="19"/>
      <c r="F604" s="19"/>
      <c r="G604" s="19"/>
      <c r="H604" s="55"/>
      <c r="I604" s="19"/>
      <c r="J604" s="19"/>
      <c r="L604" s="28"/>
      <c r="N604" s="19"/>
      <c r="V604" s="24"/>
      <c r="W604" s="1"/>
    </row>
    <row r="605" spans="1:23" ht="10.5">
      <c r="A605" s="1">
        <v>40</v>
      </c>
      <c r="B605" s="1" t="str">
        <f>B348</f>
        <v>1522 TOURISM</v>
      </c>
      <c r="C605" s="19"/>
      <c r="D605" s="19">
        <f>IF($B605=$B348,$F348)</f>
        <v>0</v>
      </c>
      <c r="E605" s="19"/>
      <c r="F605" s="19"/>
      <c r="G605" s="19"/>
      <c r="H605" s="55">
        <f>SUM(C605:G605)</f>
        <v>0</v>
      </c>
      <c r="I605" s="19">
        <v>0</v>
      </c>
      <c r="J605" s="19">
        <f aca="true" t="shared" si="72" ref="J605:J643">SUM(H605:I605)</f>
        <v>0</v>
      </c>
      <c r="L605" s="28"/>
      <c r="N605" s="19"/>
      <c r="V605" s="24"/>
      <c r="W605" s="1"/>
    </row>
    <row r="606" spans="1:23" ht="10.5">
      <c r="A606" s="1">
        <v>41</v>
      </c>
      <c r="B606" s="1" t="str">
        <f>B349</f>
        <v>1526 ECON DEV COMM</v>
      </c>
      <c r="C606" s="19"/>
      <c r="D606" s="19">
        <f>IF($B606=$B349,$F349)</f>
        <v>22834</v>
      </c>
      <c r="E606" s="19"/>
      <c r="F606" s="19"/>
      <c r="G606" s="19"/>
      <c r="H606" s="55">
        <f t="shared" si="65"/>
        <v>22834</v>
      </c>
      <c r="I606" s="19">
        <v>-10032</v>
      </c>
      <c r="J606" s="19">
        <f t="shared" si="72"/>
        <v>12802</v>
      </c>
      <c r="L606" s="28"/>
      <c r="N606" s="19"/>
      <c r="V606" s="24"/>
      <c r="W606" s="1"/>
    </row>
    <row r="607" spans="1:23" ht="10.5">
      <c r="A607" s="1">
        <v>42</v>
      </c>
      <c r="B607" s="1" t="str">
        <f>B350</f>
        <v>1560 ADMIN PUBLIC WORK</v>
      </c>
      <c r="C607" s="19"/>
      <c r="D607" s="19">
        <f>IF($B607=$B350,$F350)</f>
        <v>207174</v>
      </c>
      <c r="E607" s="19"/>
      <c r="F607" s="19"/>
      <c r="G607" s="19"/>
      <c r="H607" s="55">
        <f t="shared" si="65"/>
        <v>207174</v>
      </c>
      <c r="I607" s="19">
        <v>-79132</v>
      </c>
      <c r="J607" s="19">
        <f t="shared" si="72"/>
        <v>128042</v>
      </c>
      <c r="L607" s="28"/>
      <c r="N607" s="19"/>
      <c r="V607" s="24"/>
      <c r="W607" s="1"/>
    </row>
    <row r="608" spans="1:23" ht="10.5">
      <c r="A608" s="1">
        <v>43</v>
      </c>
      <c r="B608" s="1" t="str">
        <f>B351</f>
        <v>1562 PUBLIC WORKS INSPEC</v>
      </c>
      <c r="C608" s="19"/>
      <c r="D608" s="19">
        <f>IF($B608=$B351,$F351)</f>
        <v>0</v>
      </c>
      <c r="E608" s="19"/>
      <c r="F608" s="19"/>
      <c r="G608" s="19"/>
      <c r="H608" s="55">
        <f t="shared" si="65"/>
        <v>0</v>
      </c>
      <c r="I608" s="19"/>
      <c r="J608" s="19">
        <f t="shared" si="72"/>
        <v>0</v>
      </c>
      <c r="K608" s="4"/>
      <c r="L608" s="28"/>
      <c r="N608" s="19"/>
      <c r="V608" s="24"/>
      <c r="W608" s="1"/>
    </row>
    <row r="609" spans="1:23" ht="10.5">
      <c r="A609" s="1">
        <v>44</v>
      </c>
      <c r="B609" s="1" t="str">
        <f>B352</f>
        <v>2361 TAXATION</v>
      </c>
      <c r="C609" s="19"/>
      <c r="D609" s="19">
        <f>IF($B609=$B352,$F352)</f>
        <v>1976204</v>
      </c>
      <c r="E609" s="35"/>
      <c r="F609" s="35"/>
      <c r="G609" s="35"/>
      <c r="H609" s="55">
        <f t="shared" si="65"/>
        <v>1976204</v>
      </c>
      <c r="I609" s="19">
        <v>43342</v>
      </c>
      <c r="J609" s="19">
        <f t="shared" si="72"/>
        <v>2019546</v>
      </c>
      <c r="K609" s="4"/>
      <c r="L609" s="28"/>
      <c r="N609" s="19"/>
      <c r="V609" s="24"/>
      <c r="W609" s="1"/>
    </row>
    <row r="610" spans="1:23" ht="10.5">
      <c r="A610" s="1">
        <v>45</v>
      </c>
      <c r="B610" s="1" t="str">
        <f>B358</f>
        <v>2560 VETERANS AFFAIRS</v>
      </c>
      <c r="C610" s="19"/>
      <c r="D610" s="19">
        <f aca="true" t="shared" si="73" ref="D610:D643">IF($B610=$B358,$F358)</f>
        <v>40600</v>
      </c>
      <c r="E610" s="35"/>
      <c r="F610" s="19"/>
      <c r="G610" s="19"/>
      <c r="H610" s="55">
        <f t="shared" si="65"/>
        <v>40600</v>
      </c>
      <c r="I610" s="19">
        <v>-45717</v>
      </c>
      <c r="J610" s="19">
        <f t="shared" si="72"/>
        <v>-5117</v>
      </c>
      <c r="L610" s="28"/>
      <c r="N610" s="19"/>
      <c r="V610" s="24"/>
      <c r="W610" s="1"/>
    </row>
    <row r="611" spans="1:23" ht="10.5">
      <c r="A611" s="1">
        <v>46</v>
      </c>
      <c r="B611" s="1" t="str">
        <f>B359</f>
        <v>2580 DETR EQUAL RIGHTS</v>
      </c>
      <c r="C611" s="19"/>
      <c r="D611" s="19">
        <f t="shared" si="73"/>
        <v>193784</v>
      </c>
      <c r="E611" s="19"/>
      <c r="F611" s="19"/>
      <c r="G611" s="19"/>
      <c r="H611" s="55">
        <f t="shared" si="65"/>
        <v>193784</v>
      </c>
      <c r="I611" s="19">
        <v>29409</v>
      </c>
      <c r="J611" s="19">
        <f t="shared" si="72"/>
        <v>223193</v>
      </c>
      <c r="L611" s="28"/>
      <c r="N611" s="19"/>
      <c r="V611" s="24"/>
      <c r="W611" s="1"/>
    </row>
    <row r="612" spans="1:23" ht="10.5">
      <c r="A612" s="1">
        <v>47</v>
      </c>
      <c r="B612" s="1" t="str">
        <f>B360</f>
        <v>2600 DHR INDIAN AFFAIRS</v>
      </c>
      <c r="C612" s="19"/>
      <c r="D612" s="19">
        <f t="shared" si="73"/>
        <v>0</v>
      </c>
      <c r="E612" s="19"/>
      <c r="F612" s="19"/>
      <c r="G612" s="19"/>
      <c r="H612" s="55">
        <f t="shared" si="65"/>
        <v>0</v>
      </c>
      <c r="I612" s="19">
        <v>-8496</v>
      </c>
      <c r="J612" s="19">
        <f t="shared" si="72"/>
        <v>-8496</v>
      </c>
      <c r="L612" s="28"/>
      <c r="N612" s="19"/>
      <c r="V612" s="24"/>
      <c r="W612" s="1"/>
    </row>
    <row r="613" spans="1:23" ht="10.5">
      <c r="A613" s="1">
        <v>48</v>
      </c>
      <c r="B613" s="1" t="str">
        <f>B361</f>
        <v>2615 COMM ON EDUC EXCELLENT</v>
      </c>
      <c r="C613" s="19"/>
      <c r="D613" s="19">
        <f t="shared" si="73"/>
        <v>1263</v>
      </c>
      <c r="E613" s="19"/>
      <c r="F613" s="19"/>
      <c r="G613" s="19"/>
      <c r="H613" s="55">
        <f>SUM(C613:G613)</f>
        <v>1263</v>
      </c>
      <c r="I613" s="19">
        <v>1212</v>
      </c>
      <c r="J613" s="19">
        <f t="shared" si="72"/>
        <v>2475</v>
      </c>
      <c r="L613" s="28"/>
      <c r="N613" s="19"/>
      <c r="V613" s="24"/>
      <c r="W613" s="1"/>
    </row>
    <row r="614" spans="1:23" ht="10.5">
      <c r="A614" s="1">
        <v>49</v>
      </c>
      <c r="B614" s="1" t="str">
        <f aca="true" t="shared" si="74" ref="B614:B620">B362</f>
        <v>2631 LEGISLATIVE COUNSEL</v>
      </c>
      <c r="C614" s="19"/>
      <c r="D614" s="19">
        <f t="shared" si="73"/>
        <v>8738</v>
      </c>
      <c r="E614" s="19"/>
      <c r="F614" s="19"/>
      <c r="G614" s="19"/>
      <c r="H614" s="55">
        <f t="shared" si="65"/>
        <v>8738</v>
      </c>
      <c r="I614" s="19">
        <v>8382</v>
      </c>
      <c r="J614" s="19">
        <f t="shared" si="72"/>
        <v>17120</v>
      </c>
      <c r="L614" s="28"/>
      <c r="N614" s="19"/>
      <c r="V614" s="24"/>
      <c r="W614" s="1"/>
    </row>
    <row r="615" spans="1:23" ht="10.5">
      <c r="A615" s="1">
        <v>50</v>
      </c>
      <c r="B615" s="1" t="str">
        <f t="shared" si="74"/>
        <v>2666 POST SEC ED</v>
      </c>
      <c r="C615" s="19"/>
      <c r="D615" s="19">
        <f t="shared" si="73"/>
        <v>10113</v>
      </c>
      <c r="E615" s="19"/>
      <c r="F615" s="19"/>
      <c r="G615" s="19"/>
      <c r="H615" s="55">
        <f t="shared" si="65"/>
        <v>10113</v>
      </c>
      <c r="I615" s="19">
        <v>8388</v>
      </c>
      <c r="J615" s="19">
        <f t="shared" si="72"/>
        <v>18501</v>
      </c>
      <c r="L615" s="28"/>
      <c r="N615" s="19"/>
      <c r="V615" s="24"/>
      <c r="W615" s="1"/>
    </row>
    <row r="616" spans="1:23" ht="10.5">
      <c r="A616" s="1">
        <v>51</v>
      </c>
      <c r="B616" s="1" t="str">
        <f t="shared" si="74"/>
        <v>2673 DEPT OF EDUCATION</v>
      </c>
      <c r="C616" s="19"/>
      <c r="D616" s="19">
        <f t="shared" si="73"/>
        <v>282644</v>
      </c>
      <c r="E616" s="19"/>
      <c r="F616" s="19"/>
      <c r="G616" s="19"/>
      <c r="H616" s="55">
        <f t="shared" si="65"/>
        <v>282644</v>
      </c>
      <c r="I616" s="19">
        <v>26924</v>
      </c>
      <c r="J616" s="19">
        <f t="shared" si="72"/>
        <v>309568</v>
      </c>
      <c r="L616" s="28"/>
      <c r="N616" s="19"/>
      <c r="V616" s="24"/>
      <c r="W616" s="1"/>
    </row>
    <row r="617" spans="1:23" ht="10.5">
      <c r="A617" s="1">
        <v>52</v>
      </c>
      <c r="B617" s="1" t="str">
        <f t="shared" si="74"/>
        <v>2720 NDE ED SUPPORT SVCS</v>
      </c>
      <c r="C617" s="19"/>
      <c r="D617" s="19">
        <f t="shared" si="73"/>
        <v>0</v>
      </c>
      <c r="E617" s="19"/>
      <c r="F617" s="19"/>
      <c r="G617" s="19"/>
      <c r="H617" s="55">
        <f t="shared" si="65"/>
        <v>0</v>
      </c>
      <c r="I617" s="48"/>
      <c r="J617" s="19">
        <f t="shared" si="72"/>
        <v>0</v>
      </c>
      <c r="L617" s="28"/>
      <c r="N617" s="19"/>
      <c r="V617" s="24"/>
      <c r="W617" s="1"/>
    </row>
    <row r="618" spans="1:23" ht="10.5">
      <c r="A618" s="1">
        <v>53</v>
      </c>
      <c r="B618" s="1" t="str">
        <f t="shared" si="74"/>
        <v>2892 CULTURAL AFF ADM</v>
      </c>
      <c r="C618" s="19"/>
      <c r="D618" s="19">
        <f t="shared" si="73"/>
        <v>1040</v>
      </c>
      <c r="E618" s="19"/>
      <c r="F618" s="19"/>
      <c r="G618" s="19"/>
      <c r="H618" s="55">
        <f t="shared" si="65"/>
        <v>1040</v>
      </c>
      <c r="I618" s="48">
        <v>-27368</v>
      </c>
      <c r="J618" s="19">
        <f t="shared" si="72"/>
        <v>-26328</v>
      </c>
      <c r="L618" s="28"/>
      <c r="N618" s="19"/>
      <c r="V618" s="24"/>
      <c r="W618" s="1"/>
    </row>
    <row r="619" spans="1:23" ht="10.5">
      <c r="A619" s="1">
        <v>54</v>
      </c>
      <c r="B619" s="1" t="str">
        <f t="shared" si="74"/>
        <v>2941 DCA MUSEUM &amp; HIST ADMIN</v>
      </c>
      <c r="C619" s="19"/>
      <c r="D619" s="19">
        <f t="shared" si="73"/>
        <v>7802</v>
      </c>
      <c r="E619" s="19"/>
      <c r="F619" s="19"/>
      <c r="G619" s="19"/>
      <c r="H619" s="55">
        <f t="shared" si="65"/>
        <v>7802</v>
      </c>
      <c r="I619" s="48">
        <v>-8886</v>
      </c>
      <c r="J619" s="19">
        <f t="shared" si="72"/>
        <v>-1084</v>
      </c>
      <c r="L619" s="28"/>
      <c r="N619" s="19"/>
      <c r="V619" s="24"/>
      <c r="W619" s="1"/>
    </row>
    <row r="620" spans="1:23" ht="10.5">
      <c r="A620" s="1">
        <v>55</v>
      </c>
      <c r="B620" s="1" t="str">
        <f t="shared" si="74"/>
        <v>2979 NV ARTS COUNCIL</v>
      </c>
      <c r="C620" s="19"/>
      <c r="D620" s="19">
        <f t="shared" si="73"/>
        <v>0</v>
      </c>
      <c r="E620" s="19"/>
      <c r="F620" s="19"/>
      <c r="G620" s="19"/>
      <c r="H620" s="55">
        <f t="shared" si="65"/>
        <v>0</v>
      </c>
      <c r="I620" s="48">
        <v>-7299</v>
      </c>
      <c r="J620" s="19">
        <f t="shared" si="72"/>
        <v>-7299</v>
      </c>
      <c r="L620" s="28"/>
      <c r="N620" s="19"/>
      <c r="V620" s="24"/>
      <c r="W620" s="1"/>
    </row>
    <row r="621" spans="1:23" ht="10.5">
      <c r="A621" s="1">
        <v>56</v>
      </c>
      <c r="B621" s="1" t="str">
        <f aca="true" t="shared" si="75" ref="B621:B641">B369</f>
        <v>2980 UNIV OF NEVADA, RENO</v>
      </c>
      <c r="C621" s="19"/>
      <c r="D621" s="19">
        <f t="shared" si="73"/>
        <v>38162</v>
      </c>
      <c r="E621" s="19"/>
      <c r="F621" s="19"/>
      <c r="G621" s="19"/>
      <c r="H621" s="55">
        <f t="shared" si="65"/>
        <v>38162</v>
      </c>
      <c r="I621" s="48">
        <v>30413</v>
      </c>
      <c r="J621" s="19">
        <f t="shared" si="72"/>
        <v>68575</v>
      </c>
      <c r="L621" s="28"/>
      <c r="N621" s="19"/>
      <c r="V621" s="24"/>
      <c r="W621" s="1"/>
    </row>
    <row r="622" spans="1:23" ht="10.5">
      <c r="A622" s="1">
        <v>57</v>
      </c>
      <c r="B622" s="1" t="str">
        <f t="shared" si="75"/>
        <v>2987 UNLV</v>
      </c>
      <c r="C622" s="19"/>
      <c r="D622" s="19">
        <f t="shared" si="73"/>
        <v>0</v>
      </c>
      <c r="E622" s="19"/>
      <c r="F622" s="19"/>
      <c r="G622" s="19"/>
      <c r="H622" s="55">
        <f t="shared" si="65"/>
        <v>0</v>
      </c>
      <c r="I622" s="48">
        <v>-1105</v>
      </c>
      <c r="J622" s="19">
        <f t="shared" si="72"/>
        <v>-1105</v>
      </c>
      <c r="L622" s="28"/>
      <c r="N622" s="19"/>
      <c r="V622" s="24"/>
      <c r="W622" s="1"/>
    </row>
    <row r="623" spans="1:23" ht="10.5">
      <c r="A623" s="1">
        <v>58</v>
      </c>
      <c r="B623" s="1" t="str">
        <f t="shared" si="75"/>
        <v>2995 WICHE</v>
      </c>
      <c r="C623" s="19"/>
      <c r="D623" s="19">
        <f t="shared" si="73"/>
        <v>12528</v>
      </c>
      <c r="E623" s="19"/>
      <c r="F623" s="19"/>
      <c r="G623" s="19"/>
      <c r="H623" s="55">
        <f t="shared" si="65"/>
        <v>12528</v>
      </c>
      <c r="I623" s="48">
        <v>-19918</v>
      </c>
      <c r="J623" s="19">
        <f t="shared" si="72"/>
        <v>-7390</v>
      </c>
      <c r="L623" s="28"/>
      <c r="N623" s="19"/>
      <c r="V623" s="24"/>
      <c r="W623" s="1"/>
    </row>
    <row r="624" spans="1:23" ht="10.5">
      <c r="A624" s="1">
        <v>59</v>
      </c>
      <c r="B624" s="1" t="str">
        <f t="shared" si="75"/>
        <v>3012 WESTERN NEV COMM COLL</v>
      </c>
      <c r="C624" s="19"/>
      <c r="D624" s="19">
        <f t="shared" si="73"/>
        <v>594</v>
      </c>
      <c r="E624" s="19"/>
      <c r="F624" s="19"/>
      <c r="G624" s="19"/>
      <c r="H624" s="55">
        <f t="shared" si="65"/>
        <v>594</v>
      </c>
      <c r="I624" s="48">
        <v>-3321</v>
      </c>
      <c r="J624" s="19">
        <f t="shared" si="72"/>
        <v>-2727</v>
      </c>
      <c r="L624" s="28"/>
      <c r="N624" s="19"/>
      <c r="V624" s="24"/>
      <c r="W624" s="1"/>
    </row>
    <row r="625" spans="1:23" ht="10.5">
      <c r="A625" s="1">
        <v>60</v>
      </c>
      <c r="B625" s="1" t="str">
        <f t="shared" si="75"/>
        <v>3018 TRUCKEE MEADOWS CC</v>
      </c>
      <c r="C625" s="19"/>
      <c r="D625" s="19">
        <f t="shared" si="73"/>
        <v>0</v>
      </c>
      <c r="E625" s="19"/>
      <c r="F625" s="19"/>
      <c r="G625" s="19"/>
      <c r="H625" s="55">
        <f t="shared" si="65"/>
        <v>0</v>
      </c>
      <c r="I625" s="48">
        <v>-46</v>
      </c>
      <c r="J625" s="19">
        <f t="shared" si="72"/>
        <v>-46</v>
      </c>
      <c r="L625" s="28"/>
      <c r="N625" s="19"/>
      <c r="V625" s="24"/>
      <c r="W625" s="1"/>
    </row>
    <row r="626" spans="1:23" ht="10.5">
      <c r="A626" s="1">
        <v>61</v>
      </c>
      <c r="B626" s="1" t="str">
        <f t="shared" si="75"/>
        <v>3101 HR RADIOLOGICAL HEALTH</v>
      </c>
      <c r="C626" s="19"/>
      <c r="D626" s="19">
        <f t="shared" si="73"/>
        <v>0</v>
      </c>
      <c r="E626" s="19"/>
      <c r="F626" s="19"/>
      <c r="G626" s="19"/>
      <c r="H626" s="55">
        <f>SUM(C626:G626)</f>
        <v>0</v>
      </c>
      <c r="I626" s="48"/>
      <c r="J626" s="19">
        <f t="shared" si="72"/>
        <v>0</v>
      </c>
      <c r="L626" s="28"/>
      <c r="N626" s="19"/>
      <c r="V626" s="24"/>
      <c r="W626" s="1"/>
    </row>
    <row r="627" spans="1:23" ht="10.5">
      <c r="A627" s="1">
        <v>62</v>
      </c>
      <c r="B627" s="1" t="str">
        <f t="shared" si="75"/>
        <v>3140 AGING SERVICES DIV</v>
      </c>
      <c r="C627" s="19"/>
      <c r="D627" s="19">
        <f t="shared" si="73"/>
        <v>57407</v>
      </c>
      <c r="E627" s="19"/>
      <c r="F627" s="19"/>
      <c r="G627" s="19"/>
      <c r="H627" s="55">
        <f t="shared" si="65"/>
        <v>57407</v>
      </c>
      <c r="I627" s="48">
        <v>4574</v>
      </c>
      <c r="J627" s="19">
        <f t="shared" si="72"/>
        <v>61981</v>
      </c>
      <c r="L627" s="28"/>
      <c r="N627" s="19"/>
      <c r="V627" s="24"/>
      <c r="W627" s="1"/>
    </row>
    <row r="628" spans="1:23" ht="10.5">
      <c r="A628" s="1">
        <v>63</v>
      </c>
      <c r="B628" s="1" t="str">
        <f t="shared" si="75"/>
        <v>3145 DIV OF CHILD &amp; FAMILY SVC</v>
      </c>
      <c r="C628" s="19"/>
      <c r="D628" s="19">
        <f t="shared" si="73"/>
        <v>1123003</v>
      </c>
      <c r="E628" s="19"/>
      <c r="F628" s="19"/>
      <c r="G628" s="19"/>
      <c r="H628" s="55">
        <f t="shared" si="65"/>
        <v>1123003</v>
      </c>
      <c r="I628" s="48">
        <v>-260779</v>
      </c>
      <c r="J628" s="19">
        <f t="shared" si="72"/>
        <v>862224</v>
      </c>
      <c r="L628" s="28"/>
      <c r="N628" s="19"/>
      <c r="V628" s="24"/>
      <c r="W628" s="1"/>
    </row>
    <row r="629" spans="1:24" ht="10.5">
      <c r="A629" s="1">
        <v>64</v>
      </c>
      <c r="B629" s="1" t="str">
        <f t="shared" si="75"/>
        <v>3146 HR SENIOR SVCS PROGRAM</v>
      </c>
      <c r="C629" s="19"/>
      <c r="D629" s="19">
        <f t="shared" si="73"/>
        <v>0</v>
      </c>
      <c r="E629" s="19"/>
      <c r="F629" s="19"/>
      <c r="G629" s="19"/>
      <c r="H629" s="55">
        <f t="shared" si="65"/>
        <v>0</v>
      </c>
      <c r="I629" s="48"/>
      <c r="J629" s="19">
        <f t="shared" si="72"/>
        <v>0</v>
      </c>
      <c r="L629" s="28"/>
      <c r="M629" s="37"/>
      <c r="N629" s="2"/>
      <c r="O629" s="6"/>
      <c r="P629" s="9"/>
      <c r="Q629" s="3"/>
      <c r="R629" s="100"/>
      <c r="S629" s="100"/>
      <c r="T629" s="100"/>
      <c r="U629" s="100"/>
      <c r="V629" s="100"/>
      <c r="W629" s="100"/>
      <c r="X629" s="100"/>
    </row>
    <row r="630" spans="1:23" ht="10.5">
      <c r="A630" s="1">
        <v>65</v>
      </c>
      <c r="B630" s="1" t="str">
        <f t="shared" si="75"/>
        <v>3150 DEPT HUMAN RES ADMIN</v>
      </c>
      <c r="C630" s="19"/>
      <c r="D630" s="19">
        <f t="shared" si="73"/>
        <v>101618</v>
      </c>
      <c r="E630" s="19"/>
      <c r="F630" s="19"/>
      <c r="G630" s="19"/>
      <c r="H630" s="55">
        <f t="shared" si="65"/>
        <v>101618</v>
      </c>
      <c r="I630" s="48">
        <v>-231292</v>
      </c>
      <c r="J630" s="19">
        <f t="shared" si="72"/>
        <v>-129674</v>
      </c>
      <c r="L630" s="28"/>
      <c r="V630" s="48"/>
      <c r="W630" s="19"/>
    </row>
    <row r="631" spans="1:24" ht="10.5">
      <c r="A631" s="1">
        <v>66</v>
      </c>
      <c r="B631" s="1" t="str">
        <f t="shared" si="75"/>
        <v>3152 HEALTH RADIOACTIVE</v>
      </c>
      <c r="C631" s="19"/>
      <c r="D631" s="19">
        <f t="shared" si="73"/>
        <v>0</v>
      </c>
      <c r="E631" s="19"/>
      <c r="F631" s="19"/>
      <c r="G631" s="19"/>
      <c r="H631" s="55">
        <f t="shared" si="65"/>
        <v>0</v>
      </c>
      <c r="I631" s="48"/>
      <c r="J631" s="19">
        <f t="shared" si="72"/>
        <v>0</v>
      </c>
      <c r="L631" s="28"/>
      <c r="M631" s="5"/>
      <c r="N631" s="26"/>
      <c r="O631" s="26"/>
      <c r="P631" s="26"/>
      <c r="Q631" s="5"/>
      <c r="R631" s="26"/>
      <c r="S631" s="26"/>
      <c r="T631" s="26"/>
      <c r="U631" s="26"/>
      <c r="V631" s="26"/>
      <c r="W631" s="26"/>
      <c r="X631" s="5"/>
    </row>
    <row r="632" spans="1:23" ht="10.5">
      <c r="A632" s="1">
        <v>67</v>
      </c>
      <c r="B632" s="1" t="str">
        <f t="shared" si="75"/>
        <v>3153 CANCER</v>
      </c>
      <c r="C632" s="19"/>
      <c r="D632" s="19">
        <f t="shared" si="73"/>
        <v>0</v>
      </c>
      <c r="E632" s="19"/>
      <c r="F632" s="19"/>
      <c r="G632" s="19"/>
      <c r="H632" s="55">
        <f aca="true" t="shared" si="76" ref="H632:H706">SUM(C632:G632)</f>
        <v>0</v>
      </c>
      <c r="I632" s="48"/>
      <c r="J632" s="19">
        <f t="shared" si="72"/>
        <v>0</v>
      </c>
      <c r="L632" s="28"/>
      <c r="N632" s="19"/>
      <c r="V632" s="24"/>
      <c r="W632" s="1"/>
    </row>
    <row r="633" spans="1:15" ht="10.5">
      <c r="A633" s="1">
        <v>68</v>
      </c>
      <c r="B633" s="1" t="str">
        <f t="shared" si="75"/>
        <v>3156 GOVS COUNCIL ON REHAB</v>
      </c>
      <c r="C633" s="19"/>
      <c r="D633" s="19">
        <f t="shared" si="73"/>
        <v>0</v>
      </c>
      <c r="E633" s="19"/>
      <c r="F633" s="19"/>
      <c r="G633" s="19"/>
      <c r="H633" s="55">
        <f t="shared" si="76"/>
        <v>0</v>
      </c>
      <c r="I633" s="48">
        <v>-1704</v>
      </c>
      <c r="J633" s="19">
        <f t="shared" si="72"/>
        <v>-1704</v>
      </c>
      <c r="L633" s="28"/>
      <c r="M633" s="28"/>
      <c r="O633" s="19"/>
    </row>
    <row r="634" spans="1:15" ht="10.5">
      <c r="A634" s="1">
        <v>69</v>
      </c>
      <c r="B634" s="1" t="str">
        <f t="shared" si="75"/>
        <v>3158 MHMR DEV SERV</v>
      </c>
      <c r="C634" s="19"/>
      <c r="D634" s="19">
        <f t="shared" si="73"/>
        <v>829921</v>
      </c>
      <c r="E634" s="19"/>
      <c r="F634" s="19"/>
      <c r="G634" s="19"/>
      <c r="H634" s="55">
        <f t="shared" si="76"/>
        <v>829921</v>
      </c>
      <c r="I634" s="48">
        <v>73946</v>
      </c>
      <c r="J634" s="19">
        <f t="shared" si="72"/>
        <v>903867</v>
      </c>
      <c r="L634" s="28"/>
      <c r="M634" s="28"/>
      <c r="O634" s="19"/>
    </row>
    <row r="635" spans="1:15" ht="10.5">
      <c r="A635" s="1">
        <v>70</v>
      </c>
      <c r="B635" s="1" t="str">
        <f t="shared" si="75"/>
        <v>3161 S NEV ADULT MH SVCS</v>
      </c>
      <c r="C635" s="19"/>
      <c r="D635" s="19">
        <f t="shared" si="73"/>
        <v>104233</v>
      </c>
      <c r="E635" s="19"/>
      <c r="F635" s="19"/>
      <c r="G635" s="19"/>
      <c r="H635" s="55">
        <f t="shared" si="76"/>
        <v>104233</v>
      </c>
      <c r="I635" s="48">
        <v>-90038</v>
      </c>
      <c r="J635" s="19">
        <f t="shared" si="72"/>
        <v>14195</v>
      </c>
      <c r="L635" s="28"/>
      <c r="M635" s="28"/>
      <c r="O635" s="19"/>
    </row>
    <row r="636" spans="1:15" ht="10.5">
      <c r="A636" s="1">
        <v>71</v>
      </c>
      <c r="B636" s="1" t="str">
        <f t="shared" si="75"/>
        <v>3162 N NEV ADULT MN SVCS</v>
      </c>
      <c r="C636" s="19"/>
      <c r="D636" s="19">
        <f t="shared" si="73"/>
        <v>80761</v>
      </c>
      <c r="E636" s="19"/>
      <c r="F636" s="19"/>
      <c r="G636" s="19"/>
      <c r="H636" s="55">
        <f t="shared" si="76"/>
        <v>80761</v>
      </c>
      <c r="I636" s="48">
        <v>40468</v>
      </c>
      <c r="J636" s="19">
        <f t="shared" si="72"/>
        <v>121229</v>
      </c>
      <c r="L636" s="28"/>
      <c r="M636" s="28"/>
      <c r="O636" s="19"/>
    </row>
    <row r="637" spans="1:23" ht="10.5">
      <c r="A637" s="1">
        <v>72</v>
      </c>
      <c r="B637" s="1" t="str">
        <f t="shared" si="75"/>
        <v>3167 RURAL REGIONAL CENTER</v>
      </c>
      <c r="C637" s="19"/>
      <c r="D637" s="19">
        <f t="shared" si="73"/>
        <v>2021</v>
      </c>
      <c r="E637" s="19"/>
      <c r="F637" s="19"/>
      <c r="G637" s="19"/>
      <c r="H637" s="55">
        <f t="shared" si="76"/>
        <v>2021</v>
      </c>
      <c r="I637" s="48">
        <v>-3103</v>
      </c>
      <c r="J637" s="19">
        <f t="shared" si="72"/>
        <v>-1082</v>
      </c>
      <c r="L637" s="28"/>
      <c r="M637" s="4"/>
      <c r="N637" s="19"/>
      <c r="R637" s="4"/>
      <c r="S637" s="4"/>
      <c r="T637" s="4"/>
      <c r="U637" s="4"/>
      <c r="V637" s="24"/>
      <c r="W637" s="1"/>
    </row>
    <row r="638" spans="1:23" ht="10.5">
      <c r="A638" s="1">
        <v>73</v>
      </c>
      <c r="B638" s="1" t="str">
        <f t="shared" si="75"/>
        <v>3168 MH &amp; DEVELOPMENTAL</v>
      </c>
      <c r="C638" s="19"/>
      <c r="D638" s="19">
        <f t="shared" si="73"/>
        <v>223320</v>
      </c>
      <c r="E638" s="19"/>
      <c r="F638" s="19"/>
      <c r="G638" s="19"/>
      <c r="H638" s="55">
        <f t="shared" si="76"/>
        <v>223320</v>
      </c>
      <c r="I638" s="48">
        <v>39460</v>
      </c>
      <c r="J638" s="19">
        <f t="shared" si="72"/>
        <v>262780</v>
      </c>
      <c r="L638" s="28"/>
      <c r="N638" s="19"/>
      <c r="V638" s="24"/>
      <c r="W638" s="1"/>
    </row>
    <row r="639" spans="1:23" ht="10.5">
      <c r="A639" s="1">
        <v>74</v>
      </c>
      <c r="B639" s="1" t="str">
        <f t="shared" si="75"/>
        <v>3170 BUREAU OF ALCOHOL &amp; DRUG</v>
      </c>
      <c r="C639" s="19"/>
      <c r="D639" s="19">
        <f t="shared" si="73"/>
        <v>9645</v>
      </c>
      <c r="E639" s="19"/>
      <c r="F639" s="19"/>
      <c r="G639" s="19"/>
      <c r="H639" s="55">
        <f t="shared" si="76"/>
        <v>9645</v>
      </c>
      <c r="I639" s="48">
        <v>4117</v>
      </c>
      <c r="J639" s="19">
        <f t="shared" si="72"/>
        <v>13762</v>
      </c>
      <c r="L639" s="28"/>
      <c r="N639" s="19"/>
      <c r="V639" s="24"/>
      <c r="W639" s="1"/>
    </row>
    <row r="640" spans="1:23" ht="10.5">
      <c r="A640" s="1">
        <v>75</v>
      </c>
      <c r="B640" s="1" t="str">
        <f t="shared" si="75"/>
        <v>3173 DCNR - DEP ENV PROTECTION ADMIN</v>
      </c>
      <c r="C640" s="19"/>
      <c r="D640" s="19">
        <f t="shared" si="73"/>
        <v>382300</v>
      </c>
      <c r="E640" s="19"/>
      <c r="F640" s="19"/>
      <c r="G640" s="19"/>
      <c r="H640" s="55">
        <f t="shared" si="76"/>
        <v>382300</v>
      </c>
      <c r="I640" s="48">
        <v>-43744</v>
      </c>
      <c r="J640" s="19">
        <f t="shared" si="72"/>
        <v>338556</v>
      </c>
      <c r="L640" s="28"/>
      <c r="N640" s="19"/>
      <c r="V640" s="24"/>
      <c r="W640" s="1"/>
    </row>
    <row r="641" spans="1:23" ht="10.5">
      <c r="A641" s="1">
        <v>76</v>
      </c>
      <c r="B641" s="1" t="str">
        <f t="shared" si="75"/>
        <v>3185 BUR AIR POLLUTION</v>
      </c>
      <c r="C641" s="19"/>
      <c r="D641" s="19">
        <f t="shared" si="73"/>
        <v>50333</v>
      </c>
      <c r="E641" s="19"/>
      <c r="F641" s="19"/>
      <c r="G641" s="19"/>
      <c r="H641" s="55">
        <f>SUM(C641:G641)</f>
        <v>50333</v>
      </c>
      <c r="I641" s="48">
        <v>48282</v>
      </c>
      <c r="J641" s="19">
        <f t="shared" si="72"/>
        <v>98615</v>
      </c>
      <c r="L641" s="28"/>
      <c r="N641" s="19"/>
      <c r="V641" s="24"/>
      <c r="W641" s="1"/>
    </row>
    <row r="642" spans="1:23" ht="10.5">
      <c r="A642" s="1">
        <v>77</v>
      </c>
      <c r="B642" s="1" t="str">
        <f>B390</f>
        <v>3190 BUR HEALTH PLANNING</v>
      </c>
      <c r="C642" s="19"/>
      <c r="D642" s="19">
        <f t="shared" si="73"/>
        <v>8114</v>
      </c>
      <c r="E642" s="19"/>
      <c r="F642" s="19"/>
      <c r="G642" s="19"/>
      <c r="H642" s="55">
        <f t="shared" si="76"/>
        <v>8114</v>
      </c>
      <c r="I642" s="48">
        <v>-11719</v>
      </c>
      <c r="J642" s="19">
        <f t="shared" si="72"/>
        <v>-3605</v>
      </c>
      <c r="L642" s="28"/>
      <c r="N642" s="19"/>
      <c r="V642" s="24"/>
      <c r="W642" s="1"/>
    </row>
    <row r="643" spans="1:23" ht="10.5">
      <c r="A643" s="1">
        <v>78</v>
      </c>
      <c r="B643" s="1" t="str">
        <f>B391</f>
        <v>3194 BUREAU OF HEALTH PROT</v>
      </c>
      <c r="C643" s="19"/>
      <c r="D643" s="19">
        <f t="shared" si="73"/>
        <v>0</v>
      </c>
      <c r="E643" s="19"/>
      <c r="F643" s="19"/>
      <c r="G643" s="19"/>
      <c r="H643" s="55">
        <f t="shared" si="76"/>
        <v>0</v>
      </c>
      <c r="I643" s="48">
        <v>-28850</v>
      </c>
      <c r="J643" s="19">
        <f t="shared" si="72"/>
        <v>-28850</v>
      </c>
      <c r="L643" s="28"/>
      <c r="N643" s="19"/>
      <c r="V643" s="24"/>
      <c r="W643" s="1"/>
    </row>
    <row r="644" spans="3:23" ht="10.5">
      <c r="C644" s="19"/>
      <c r="D644" s="19"/>
      <c r="E644" s="19"/>
      <c r="F644" s="19"/>
      <c r="G644" s="19"/>
      <c r="H644" s="55"/>
      <c r="I644" s="48"/>
      <c r="J644" s="19"/>
      <c r="L644" s="28"/>
      <c r="N644" s="19"/>
      <c r="V644" s="24"/>
      <c r="W644" s="1"/>
    </row>
    <row r="645" spans="1:23" ht="10.5">
      <c r="A645" s="37">
        <v>1.6</v>
      </c>
      <c r="B645" s="2" t="s">
        <v>28</v>
      </c>
      <c r="C645" s="6"/>
      <c r="D645" s="9"/>
      <c r="E645" s="3"/>
      <c r="F645" s="3"/>
      <c r="L645" s="3" t="s">
        <v>66</v>
      </c>
      <c r="N645" s="19"/>
      <c r="V645" s="24"/>
      <c r="W645" s="1"/>
    </row>
    <row r="646" spans="14:23" ht="10.5">
      <c r="N646" s="19"/>
      <c r="V646" s="24"/>
      <c r="W646" s="1"/>
    </row>
    <row r="647" spans="1:23" ht="31.5">
      <c r="A647" s="5" t="s">
        <v>25</v>
      </c>
      <c r="B647" s="26" t="s">
        <v>163</v>
      </c>
      <c r="C647" s="26" t="s">
        <v>143</v>
      </c>
      <c r="D647" s="26" t="s">
        <v>144</v>
      </c>
      <c r="E647" s="5"/>
      <c r="F647" s="26" t="s">
        <v>259</v>
      </c>
      <c r="G647" s="26" t="s">
        <v>145</v>
      </c>
      <c r="H647" s="26" t="s">
        <v>275</v>
      </c>
      <c r="I647" s="26" t="s">
        <v>276</v>
      </c>
      <c r="J647" s="26" t="s">
        <v>277</v>
      </c>
      <c r="K647" s="5"/>
      <c r="L647" s="28"/>
      <c r="N647" s="19"/>
      <c r="V647" s="24"/>
      <c r="W647" s="1"/>
    </row>
    <row r="648" spans="3:23" ht="10.5">
      <c r="C648" s="19"/>
      <c r="D648" s="19"/>
      <c r="E648" s="19"/>
      <c r="F648" s="19"/>
      <c r="G648" s="19"/>
      <c r="H648" s="55"/>
      <c r="I648" s="48"/>
      <c r="J648" s="19"/>
      <c r="L648" s="28"/>
      <c r="N648" s="19"/>
      <c r="V648" s="24"/>
      <c r="W648" s="1"/>
    </row>
    <row r="649" spans="1:23" ht="10.5">
      <c r="A649" s="1">
        <v>79</v>
      </c>
      <c r="B649" s="1" t="str">
        <f>B392</f>
        <v>3203 ENV HEALTH TRACKING</v>
      </c>
      <c r="C649" s="19"/>
      <c r="D649" s="19">
        <f>IF($B649=$B392,$F392)</f>
        <v>0</v>
      </c>
      <c r="E649" s="19"/>
      <c r="F649" s="19"/>
      <c r="G649" s="19"/>
      <c r="H649" s="55">
        <f t="shared" si="76"/>
        <v>0</v>
      </c>
      <c r="I649" s="48"/>
      <c r="J649" s="19">
        <f aca="true" t="shared" si="77" ref="J649:J687">SUM(H649:I649)</f>
        <v>0</v>
      </c>
      <c r="L649" s="28"/>
      <c r="N649" s="19"/>
      <c r="V649" s="24"/>
      <c r="W649" s="1"/>
    </row>
    <row r="650" spans="1:23" ht="10.5">
      <c r="A650" s="1">
        <v>80</v>
      </c>
      <c r="B650" s="1" t="str">
        <f>B393</f>
        <v>3208 BUR OF EARLY INTERVENT</v>
      </c>
      <c r="C650" s="19"/>
      <c r="D650" s="19">
        <f>IF($B650=$B393,$F393)</f>
        <v>3745</v>
      </c>
      <c r="E650" s="19"/>
      <c r="F650" s="19"/>
      <c r="G650" s="19"/>
      <c r="H650" s="55">
        <f t="shared" si="76"/>
        <v>3745</v>
      </c>
      <c r="I650" s="48">
        <v>299</v>
      </c>
      <c r="J650" s="19">
        <f t="shared" si="77"/>
        <v>4044</v>
      </c>
      <c r="L650" s="28"/>
      <c r="N650" s="19"/>
      <c r="V650" s="24"/>
      <c r="W650" s="1"/>
    </row>
    <row r="651" spans="1:23" ht="10.5">
      <c r="A651" s="1">
        <v>81</v>
      </c>
      <c r="B651" s="1" t="str">
        <f>B394</f>
        <v>3213 HR IMMUNICATION</v>
      </c>
      <c r="C651" s="19"/>
      <c r="D651" s="19">
        <f>IF($B651=$B394,$F394)</f>
        <v>0</v>
      </c>
      <c r="E651" s="19"/>
      <c r="F651" s="19"/>
      <c r="G651" s="19"/>
      <c r="H651" s="55">
        <f t="shared" si="76"/>
        <v>0</v>
      </c>
      <c r="I651" s="48"/>
      <c r="J651" s="19">
        <f t="shared" si="77"/>
        <v>0</v>
      </c>
      <c r="L651" s="28"/>
      <c r="N651" s="19"/>
      <c r="V651" s="24"/>
      <c r="W651" s="1"/>
    </row>
    <row r="652" spans="1:23" ht="10.5">
      <c r="A652" s="1">
        <v>82</v>
      </c>
      <c r="B652" s="1" t="str">
        <f>B395</f>
        <v>3214 HR WIC FOOD SUPPLEMENT</v>
      </c>
      <c r="C652" s="19"/>
      <c r="D652" s="19">
        <f>IF($B652=$B395,$F395)</f>
        <v>0</v>
      </c>
      <c r="E652" s="19"/>
      <c r="F652" s="19"/>
      <c r="G652" s="19"/>
      <c r="H652" s="55">
        <f t="shared" si="76"/>
        <v>0</v>
      </c>
      <c r="I652" s="48"/>
      <c r="J652" s="19">
        <f t="shared" si="77"/>
        <v>0</v>
      </c>
      <c r="L652" s="28"/>
      <c r="N652" s="19"/>
      <c r="V652" s="24"/>
      <c r="W652" s="1"/>
    </row>
    <row r="653" spans="1:23" ht="10.5">
      <c r="A653" s="1">
        <v>83</v>
      </c>
      <c r="B653" s="1" t="str">
        <f>B396</f>
        <v>3215 HR STD CONTROL</v>
      </c>
      <c r="C653" s="19"/>
      <c r="D653" s="19">
        <f>IF($B653=$B396,$F396)</f>
        <v>0</v>
      </c>
      <c r="E653" s="19"/>
      <c r="F653" s="19"/>
      <c r="G653" s="19"/>
      <c r="H653" s="55">
        <f t="shared" si="76"/>
        <v>0</v>
      </c>
      <c r="I653" s="48"/>
      <c r="J653" s="19">
        <f t="shared" si="77"/>
        <v>0</v>
      </c>
      <c r="L653" s="28"/>
      <c r="N653" s="19"/>
      <c r="V653" s="24"/>
      <c r="W653" s="1"/>
    </row>
    <row r="654" spans="1:23" ht="10.5">
      <c r="A654" s="1">
        <v>84</v>
      </c>
      <c r="B654" s="1" t="str">
        <f aca="true" t="shared" si="78" ref="B654:B660">B402</f>
        <v>3216 BUR OF LICENSURE &amp; CERT</v>
      </c>
      <c r="C654" s="19"/>
      <c r="D654" s="19">
        <f aca="true" t="shared" si="79" ref="D654:D687">IF($B654=$B402,$F402)</f>
        <v>8649</v>
      </c>
      <c r="E654" s="49"/>
      <c r="F654" s="19"/>
      <c r="G654" s="19"/>
      <c r="H654" s="55">
        <f t="shared" si="76"/>
        <v>8649</v>
      </c>
      <c r="I654" s="48">
        <v>-106435</v>
      </c>
      <c r="J654" s="19">
        <f t="shared" si="77"/>
        <v>-97786</v>
      </c>
      <c r="L654" s="28"/>
      <c r="N654" s="19"/>
      <c r="V654" s="24"/>
      <c r="W654" s="1"/>
    </row>
    <row r="655" spans="1:23" ht="10.5">
      <c r="A655" s="1">
        <v>85</v>
      </c>
      <c r="B655" s="1" t="str">
        <f t="shared" si="78"/>
        <v>3218 PH PREPAREDNESS PRG</v>
      </c>
      <c r="C655" s="19"/>
      <c r="D655" s="19">
        <f t="shared" si="79"/>
        <v>0</v>
      </c>
      <c r="E655" s="49"/>
      <c r="F655" s="19"/>
      <c r="G655" s="19"/>
      <c r="H655" s="55">
        <f t="shared" si="76"/>
        <v>0</v>
      </c>
      <c r="I655" s="48"/>
      <c r="J655" s="19">
        <f t="shared" si="77"/>
        <v>0</v>
      </c>
      <c r="L655" s="28"/>
      <c r="N655" s="19"/>
      <c r="V655" s="24"/>
      <c r="W655" s="1"/>
    </row>
    <row r="656" spans="1:23" ht="10.5">
      <c r="A656" s="1">
        <v>86</v>
      </c>
      <c r="B656" s="1" t="str">
        <f t="shared" si="78"/>
        <v>3220 HR HEALTH COMM DISEASE</v>
      </c>
      <c r="C656" s="19"/>
      <c r="D656" s="19">
        <f t="shared" si="79"/>
        <v>0</v>
      </c>
      <c r="E656" s="35"/>
      <c r="F656" s="19"/>
      <c r="G656" s="19"/>
      <c r="H656" s="55">
        <f t="shared" si="76"/>
        <v>0</v>
      </c>
      <c r="I656" s="48"/>
      <c r="J656" s="19">
        <f t="shared" si="77"/>
        <v>0</v>
      </c>
      <c r="L656" s="28"/>
      <c r="N656" s="19"/>
      <c r="V656" s="24"/>
      <c r="W656" s="1"/>
    </row>
    <row r="657" spans="1:23" ht="10.5">
      <c r="A657" s="1">
        <v>87</v>
      </c>
      <c r="B657" s="1" t="str">
        <f t="shared" si="78"/>
        <v>3222 BUR OF FAMILY HEALTH SVCS</v>
      </c>
      <c r="C657" s="19"/>
      <c r="D657" s="19">
        <f t="shared" si="79"/>
        <v>268</v>
      </c>
      <c r="E657" s="49"/>
      <c r="F657" s="19"/>
      <c r="G657" s="19"/>
      <c r="H657" s="55">
        <f t="shared" si="76"/>
        <v>268</v>
      </c>
      <c r="I657" s="48">
        <v>-4279</v>
      </c>
      <c r="J657" s="19">
        <f t="shared" si="77"/>
        <v>-4011</v>
      </c>
      <c r="L657" s="28"/>
      <c r="N657" s="19"/>
      <c r="V657" s="24"/>
      <c r="W657" s="1"/>
    </row>
    <row r="658" spans="1:23" ht="10.5">
      <c r="A658" s="1">
        <v>88</v>
      </c>
      <c r="B658" s="1" t="str">
        <f t="shared" si="78"/>
        <v>3223 BUR HEALTH PLANNING</v>
      </c>
      <c r="C658" s="19"/>
      <c r="D658" s="19">
        <f t="shared" si="79"/>
        <v>1590</v>
      </c>
      <c r="E658" s="49"/>
      <c r="F658" s="19"/>
      <c r="G658" s="19"/>
      <c r="H658" s="55">
        <f t="shared" si="76"/>
        <v>1590</v>
      </c>
      <c r="I658" s="48">
        <v>-139109</v>
      </c>
      <c r="J658" s="19">
        <f t="shared" si="77"/>
        <v>-137519</v>
      </c>
      <c r="L658" s="28"/>
      <c r="N658" s="19"/>
      <c r="V658" s="24"/>
      <c r="W658" s="1"/>
    </row>
    <row r="659" spans="1:23" ht="10.5">
      <c r="A659" s="1">
        <v>89</v>
      </c>
      <c r="B659" s="1" t="str">
        <f t="shared" si="78"/>
        <v>3224 BUR OF COMM HEALTH</v>
      </c>
      <c r="C659" s="19"/>
      <c r="D659" s="19">
        <f t="shared" si="79"/>
        <v>104</v>
      </c>
      <c r="E659" s="49"/>
      <c r="F659" s="19"/>
      <c r="G659" s="19"/>
      <c r="H659" s="55">
        <f t="shared" si="76"/>
        <v>104</v>
      </c>
      <c r="I659" s="48">
        <v>-28612</v>
      </c>
      <c r="J659" s="19">
        <f t="shared" si="77"/>
        <v>-28508</v>
      </c>
      <c r="L659" s="28"/>
      <c r="N659" s="19"/>
      <c r="V659" s="24"/>
      <c r="W659" s="1"/>
    </row>
    <row r="660" spans="1:23" ht="10.5">
      <c r="A660" s="1">
        <v>90</v>
      </c>
      <c r="B660" s="1" t="str">
        <f t="shared" si="78"/>
        <v>3228 WD WELFARE ADMIN</v>
      </c>
      <c r="C660" s="35"/>
      <c r="D660" s="19">
        <f t="shared" si="79"/>
        <v>404027</v>
      </c>
      <c r="E660" s="49"/>
      <c r="F660" s="35"/>
      <c r="G660" s="35"/>
      <c r="H660" s="55">
        <f t="shared" si="76"/>
        <v>404027</v>
      </c>
      <c r="I660" s="19">
        <v>30100</v>
      </c>
      <c r="J660" s="19">
        <f t="shared" si="77"/>
        <v>434127</v>
      </c>
      <c r="L660" s="28"/>
      <c r="N660" s="19"/>
      <c r="V660" s="24"/>
      <c r="W660" s="1"/>
    </row>
    <row r="661" spans="1:23" ht="10.5">
      <c r="A661" s="1">
        <v>91</v>
      </c>
      <c r="B661" s="1" t="str">
        <f aca="true" t="shared" si="80" ref="B661:B668">B409</f>
        <v>3235 HR EMER MED SVCS</v>
      </c>
      <c r="C661" s="19"/>
      <c r="D661" s="19">
        <f t="shared" si="79"/>
        <v>0</v>
      </c>
      <c r="E661" s="49"/>
      <c r="F661" s="19"/>
      <c r="G661" s="19"/>
      <c r="H661" s="55">
        <f t="shared" si="76"/>
        <v>0</v>
      </c>
      <c r="I661" s="48"/>
      <c r="J661" s="19">
        <f t="shared" si="77"/>
        <v>0</v>
      </c>
      <c r="L661" s="28"/>
      <c r="N661" s="19"/>
      <c r="V661" s="24"/>
      <c r="W661" s="1"/>
    </row>
    <row r="662" spans="1:25" ht="10.5">
      <c r="A662" s="1">
        <v>92</v>
      </c>
      <c r="B662" s="1" t="str">
        <f t="shared" si="80"/>
        <v>3238 WD CHLD SUPPORT ENF</v>
      </c>
      <c r="C662" s="19"/>
      <c r="D662" s="19">
        <f t="shared" si="79"/>
        <v>341537</v>
      </c>
      <c r="E662" s="49"/>
      <c r="F662" s="19"/>
      <c r="G662" s="19"/>
      <c r="H662" s="55">
        <f t="shared" si="76"/>
        <v>341537</v>
      </c>
      <c r="I662" s="48">
        <v>32785</v>
      </c>
      <c r="J662" s="19">
        <f t="shared" si="77"/>
        <v>374322</v>
      </c>
      <c r="L662" s="28"/>
      <c r="N662" s="19"/>
      <c r="V662" s="24"/>
      <c r="W662" s="28"/>
      <c r="X662" s="74"/>
      <c r="Y662" s="28"/>
    </row>
    <row r="663" spans="1:25" ht="10.5">
      <c r="A663" s="1">
        <v>93</v>
      </c>
      <c r="B663" s="1" t="str">
        <f t="shared" si="80"/>
        <v>3253 DETR BLIND BUS ENTERPSE</v>
      </c>
      <c r="C663" s="19"/>
      <c r="D663" s="19">
        <f t="shared" si="79"/>
        <v>0</v>
      </c>
      <c r="E663" s="49"/>
      <c r="F663" s="19"/>
      <c r="G663" s="19"/>
      <c r="H663" s="55">
        <f t="shared" si="76"/>
        <v>0</v>
      </c>
      <c r="I663" s="48"/>
      <c r="J663" s="19">
        <f t="shared" si="77"/>
        <v>0</v>
      </c>
      <c r="K663" s="4"/>
      <c r="L663" s="28"/>
      <c r="N663" s="19"/>
      <c r="V663" s="24"/>
      <c r="W663" s="28"/>
      <c r="X663" s="28"/>
      <c r="Y663" s="28"/>
    </row>
    <row r="664" spans="1:25" ht="10.5">
      <c r="A664" s="1">
        <v>94</v>
      </c>
      <c r="B664" s="1" t="str">
        <f t="shared" si="80"/>
        <v>3254 DETR REHAB BLIND SERV</v>
      </c>
      <c r="C664" s="19"/>
      <c r="D664" s="19">
        <f t="shared" si="79"/>
        <v>61241</v>
      </c>
      <c r="E664" s="49"/>
      <c r="F664" s="19"/>
      <c r="G664" s="19"/>
      <c r="H664" s="55">
        <f t="shared" si="76"/>
        <v>61241</v>
      </c>
      <c r="I664" s="48">
        <v>14054</v>
      </c>
      <c r="J664" s="19">
        <f t="shared" si="77"/>
        <v>75295</v>
      </c>
      <c r="L664" s="28"/>
      <c r="N664" s="19"/>
      <c r="V664" s="24"/>
      <c r="W664" s="28"/>
      <c r="X664" s="28"/>
      <c r="Y664" s="28"/>
    </row>
    <row r="665" spans="1:25" ht="10.5">
      <c r="A665" s="1">
        <v>95</v>
      </c>
      <c r="B665" s="1" t="str">
        <f t="shared" si="80"/>
        <v>3263 YOUTH CORR SERV</v>
      </c>
      <c r="C665" s="19"/>
      <c r="D665" s="19">
        <f t="shared" si="79"/>
        <v>2229</v>
      </c>
      <c r="E665" s="49"/>
      <c r="F665" s="19"/>
      <c r="G665" s="19"/>
      <c r="H665" s="55">
        <f t="shared" si="76"/>
        <v>2229</v>
      </c>
      <c r="I665" s="48">
        <v>-12851</v>
      </c>
      <c r="J665" s="19">
        <f t="shared" si="77"/>
        <v>-10622</v>
      </c>
      <c r="L665" s="28"/>
      <c r="N665" s="19"/>
      <c r="V665" s="24"/>
      <c r="W665" s="28"/>
      <c r="X665" s="74"/>
      <c r="Y665" s="28"/>
    </row>
    <row r="666" spans="1:25" ht="10.5">
      <c r="A666" s="1">
        <v>96</v>
      </c>
      <c r="B666" s="1" t="str">
        <f t="shared" si="80"/>
        <v>3268 DETR REHAB ADMIN</v>
      </c>
      <c r="C666" s="19"/>
      <c r="D666" s="19">
        <f t="shared" si="79"/>
        <v>15247</v>
      </c>
      <c r="E666" s="49"/>
      <c r="F666" s="19"/>
      <c r="G666" s="19"/>
      <c r="H666" s="55">
        <f t="shared" si="76"/>
        <v>15247</v>
      </c>
      <c r="I666" s="48">
        <v>14626</v>
      </c>
      <c r="J666" s="19">
        <f t="shared" si="77"/>
        <v>29873</v>
      </c>
      <c r="L666" s="28"/>
      <c r="N666" s="19"/>
      <c r="V666" s="24"/>
      <c r="W666" s="28"/>
      <c r="X666" s="28"/>
      <c r="Y666" s="28"/>
    </row>
    <row r="667" spans="1:25" ht="10.5">
      <c r="A667" s="1">
        <v>97</v>
      </c>
      <c r="B667" s="1" t="str">
        <f t="shared" si="80"/>
        <v>3272 DETR ADMIN</v>
      </c>
      <c r="C667" s="19"/>
      <c r="D667" s="19">
        <f t="shared" si="79"/>
        <v>221722</v>
      </c>
      <c r="E667" s="19"/>
      <c r="F667" s="19"/>
      <c r="G667" s="19"/>
      <c r="H667" s="55">
        <f t="shared" si="76"/>
        <v>221722</v>
      </c>
      <c r="I667" s="48">
        <v>-30363</v>
      </c>
      <c r="J667" s="19">
        <f t="shared" si="77"/>
        <v>191359</v>
      </c>
      <c r="L667" s="28"/>
      <c r="N667" s="19"/>
      <c r="V667" s="24"/>
      <c r="W667" s="28"/>
      <c r="X667" s="28"/>
      <c r="Y667" s="28"/>
    </row>
    <row r="668" spans="1:23" ht="10.5">
      <c r="A668" s="1">
        <v>98</v>
      </c>
      <c r="B668" s="1" t="str">
        <f t="shared" si="80"/>
        <v>3276 HR STATE &amp; COMM COLLAB</v>
      </c>
      <c r="C668" s="19"/>
      <c r="D668" s="19">
        <f t="shared" si="79"/>
        <v>0</v>
      </c>
      <c r="E668" s="49"/>
      <c r="F668" s="19"/>
      <c r="G668" s="19"/>
      <c r="H668" s="55">
        <f t="shared" si="76"/>
        <v>0</v>
      </c>
      <c r="I668" s="48"/>
      <c r="J668" s="19">
        <f t="shared" si="77"/>
        <v>0</v>
      </c>
      <c r="L668" s="28"/>
      <c r="N668" s="19"/>
      <c r="V668" s="24"/>
      <c r="W668" s="1"/>
    </row>
    <row r="669" spans="1:23" ht="10.5">
      <c r="A669" s="1">
        <v>99</v>
      </c>
      <c r="B669" s="1" t="str">
        <f aca="true" t="shared" si="81" ref="B669:B687">B417</f>
        <v>3279 DESERT REGIONAL CENTER</v>
      </c>
      <c r="C669" s="19"/>
      <c r="D669" s="19">
        <f t="shared" si="79"/>
        <v>91691</v>
      </c>
      <c r="E669" s="49"/>
      <c r="F669" s="19"/>
      <c r="G669" s="19"/>
      <c r="H669" s="55">
        <f t="shared" si="76"/>
        <v>91691</v>
      </c>
      <c r="I669" s="48">
        <v>19340</v>
      </c>
      <c r="J669" s="19">
        <f t="shared" si="77"/>
        <v>111031</v>
      </c>
      <c r="L669" s="28"/>
      <c r="N669" s="19"/>
      <c r="V669" s="24"/>
      <c r="W669" s="1"/>
    </row>
    <row r="670" spans="1:23" ht="10.5">
      <c r="A670" s="1">
        <v>100</v>
      </c>
      <c r="B670" s="1" t="str">
        <f t="shared" si="81"/>
        <v>3280 SIERRA REGIONAL CENTER</v>
      </c>
      <c r="C670" s="19"/>
      <c r="D670" s="19">
        <f t="shared" si="79"/>
        <v>5290</v>
      </c>
      <c r="E670" s="49"/>
      <c r="F670" s="19"/>
      <c r="G670" s="19"/>
      <c r="H670" s="55">
        <f t="shared" si="76"/>
        <v>5290</v>
      </c>
      <c r="I670" s="48">
        <v>-5862</v>
      </c>
      <c r="J670" s="19">
        <f t="shared" si="77"/>
        <v>-572</v>
      </c>
      <c r="L670" s="28"/>
      <c r="N670" s="19"/>
      <c r="V670" s="24"/>
      <c r="W670" s="1"/>
    </row>
    <row r="671" spans="1:23" ht="10.5">
      <c r="A671" s="1">
        <v>101</v>
      </c>
      <c r="B671" s="1" t="str">
        <f t="shared" si="81"/>
        <v>3645 LAKES CROSSING CENTER</v>
      </c>
      <c r="C671" s="19"/>
      <c r="D671" s="19">
        <f t="shared" si="79"/>
        <v>59948</v>
      </c>
      <c r="E671" s="49"/>
      <c r="F671" s="19"/>
      <c r="G671" s="19"/>
      <c r="H671" s="55">
        <f t="shared" si="76"/>
        <v>59948</v>
      </c>
      <c r="I671" s="48">
        <v>-22046</v>
      </c>
      <c r="J671" s="19">
        <f t="shared" si="77"/>
        <v>37902</v>
      </c>
      <c r="L671" s="28"/>
      <c r="N671" s="19"/>
      <c r="V671" s="24"/>
      <c r="W671" s="1"/>
    </row>
    <row r="672" spans="1:23" ht="10.5">
      <c r="A672" s="1">
        <v>102</v>
      </c>
      <c r="B672" s="1" t="str">
        <f t="shared" si="81"/>
        <v>3648 RURAL CLINICS</v>
      </c>
      <c r="C672" s="19"/>
      <c r="D672" s="19">
        <f t="shared" si="79"/>
        <v>26318</v>
      </c>
      <c r="E672" s="49"/>
      <c r="F672" s="19"/>
      <c r="G672" s="19"/>
      <c r="H672" s="55">
        <f t="shared" si="76"/>
        <v>26318</v>
      </c>
      <c r="I672" s="48">
        <v>15621</v>
      </c>
      <c r="J672" s="19">
        <f t="shared" si="77"/>
        <v>41939</v>
      </c>
      <c r="L672" s="28"/>
      <c r="N672" s="19"/>
      <c r="V672" s="24"/>
      <c r="W672" s="1"/>
    </row>
    <row r="673" spans="1:23" ht="10.5">
      <c r="A673" s="1">
        <v>103</v>
      </c>
      <c r="B673" s="1" t="str">
        <f t="shared" si="81"/>
        <v>3650 MILITARY</v>
      </c>
      <c r="C673" s="19"/>
      <c r="D673" s="19">
        <f t="shared" si="79"/>
        <v>107963</v>
      </c>
      <c r="E673" s="49"/>
      <c r="F673" s="19"/>
      <c r="G673" s="19"/>
      <c r="H673" s="55">
        <f t="shared" si="76"/>
        <v>107963</v>
      </c>
      <c r="I673" s="48">
        <v>96148</v>
      </c>
      <c r="J673" s="19">
        <f t="shared" si="77"/>
        <v>204111</v>
      </c>
      <c r="L673" s="28"/>
      <c r="N673" s="19"/>
      <c r="V673" s="24"/>
      <c r="W673" s="1"/>
    </row>
    <row r="674" spans="1:23" ht="10.5">
      <c r="A674" s="1">
        <v>104</v>
      </c>
      <c r="B674" s="1" t="str">
        <f t="shared" si="81"/>
        <v>3653 NATIONAL GUARD</v>
      </c>
      <c r="C674" s="19"/>
      <c r="D674" s="19">
        <f t="shared" si="79"/>
        <v>0</v>
      </c>
      <c r="E674" s="49"/>
      <c r="F674" s="19"/>
      <c r="G674" s="19"/>
      <c r="H674" s="55">
        <f t="shared" si="76"/>
        <v>0</v>
      </c>
      <c r="I674" s="48">
        <v>-2418</v>
      </c>
      <c r="J674" s="19">
        <f t="shared" si="77"/>
        <v>-2418</v>
      </c>
      <c r="L674" s="28"/>
      <c r="N674" s="19"/>
      <c r="V674" s="24"/>
      <c r="W674" s="1"/>
    </row>
    <row r="675" spans="1:23" ht="10.5">
      <c r="A675" s="1">
        <v>105</v>
      </c>
      <c r="B675" s="1" t="str">
        <f t="shared" si="81"/>
        <v>3673 DPS, EMERGENCY MGMT DIV</v>
      </c>
      <c r="C675" s="19"/>
      <c r="D675" s="19">
        <f t="shared" si="79"/>
        <v>319729</v>
      </c>
      <c r="E675" s="49"/>
      <c r="F675" s="19"/>
      <c r="G675" s="19"/>
      <c r="H675" s="55">
        <f t="shared" si="76"/>
        <v>319729</v>
      </c>
      <c r="I675" s="48">
        <v>-1465</v>
      </c>
      <c r="J675" s="19">
        <f t="shared" si="77"/>
        <v>318264</v>
      </c>
      <c r="L675" s="28"/>
      <c r="N675" s="19"/>
      <c r="V675" s="24"/>
      <c r="W675" s="1"/>
    </row>
    <row r="676" spans="1:24" ht="10.5">
      <c r="A676" s="1">
        <v>106</v>
      </c>
      <c r="B676" s="1" t="str">
        <f t="shared" si="81"/>
        <v>3675 HOMELAND SECURITY</v>
      </c>
      <c r="C676" s="19"/>
      <c r="D676" s="19">
        <f t="shared" si="79"/>
        <v>0</v>
      </c>
      <c r="E676" s="49"/>
      <c r="F676" s="19"/>
      <c r="G676" s="19"/>
      <c r="H676" s="55">
        <f t="shared" si="76"/>
        <v>0</v>
      </c>
      <c r="I676" s="48"/>
      <c r="J676" s="19">
        <f t="shared" si="77"/>
        <v>0</v>
      </c>
      <c r="L676" s="28"/>
      <c r="M676" s="37"/>
      <c r="N676" s="2"/>
      <c r="O676" s="6"/>
      <c r="P676" s="9"/>
      <c r="Q676" s="3"/>
      <c r="R676" s="100"/>
      <c r="S676" s="100"/>
      <c r="T676" s="100"/>
      <c r="U676" s="100"/>
      <c r="V676" s="100"/>
      <c r="W676" s="100"/>
      <c r="X676" s="100"/>
    </row>
    <row r="677" spans="1:23" ht="10.5">
      <c r="A677" s="1">
        <v>107</v>
      </c>
      <c r="B677" s="1" t="str">
        <f t="shared" si="81"/>
        <v>3708 OFFENDERS STORE FUND</v>
      </c>
      <c r="C677" s="19"/>
      <c r="D677" s="19">
        <f t="shared" si="79"/>
        <v>0</v>
      </c>
      <c r="E677" s="49"/>
      <c r="F677" s="19"/>
      <c r="G677" s="19"/>
      <c r="H677" s="55">
        <f t="shared" si="76"/>
        <v>0</v>
      </c>
      <c r="I677" s="48"/>
      <c r="J677" s="19">
        <f t="shared" si="77"/>
        <v>0</v>
      </c>
      <c r="L677" s="28"/>
      <c r="V677" s="48"/>
      <c r="W677" s="19"/>
    </row>
    <row r="678" spans="1:24" ht="10.5">
      <c r="A678" s="1">
        <v>108</v>
      </c>
      <c r="B678" s="1" t="str">
        <f t="shared" si="81"/>
        <v>3710 DOC ADMIN</v>
      </c>
      <c r="C678" s="19"/>
      <c r="D678" s="19">
        <f t="shared" si="79"/>
        <v>3380264</v>
      </c>
      <c r="E678" s="49"/>
      <c r="F678" s="19"/>
      <c r="G678" s="19"/>
      <c r="H678" s="55">
        <f t="shared" si="76"/>
        <v>3380264</v>
      </c>
      <c r="I678" s="48">
        <v>-152343</v>
      </c>
      <c r="J678" s="19">
        <f t="shared" si="77"/>
        <v>3227921</v>
      </c>
      <c r="L678" s="28"/>
      <c r="M678" s="5"/>
      <c r="N678" s="26"/>
      <c r="O678" s="26"/>
      <c r="P678" s="26"/>
      <c r="Q678" s="5"/>
      <c r="R678" s="26"/>
      <c r="S678" s="26"/>
      <c r="T678" s="26"/>
      <c r="U678" s="26"/>
      <c r="V678" s="26"/>
      <c r="W678" s="26"/>
      <c r="X678" s="5"/>
    </row>
    <row r="679" spans="1:23" ht="10.5">
      <c r="A679" s="1">
        <v>109</v>
      </c>
      <c r="B679" s="1" t="str">
        <f t="shared" si="81"/>
        <v>3719 SILVER STATE INDUSTRIES</v>
      </c>
      <c r="C679" s="19"/>
      <c r="D679" s="19">
        <f t="shared" si="79"/>
        <v>297</v>
      </c>
      <c r="E679" s="49"/>
      <c r="F679" s="19"/>
      <c r="G679" s="19"/>
      <c r="H679" s="55">
        <f t="shared" si="76"/>
        <v>297</v>
      </c>
      <c r="I679" s="48">
        <v>-152</v>
      </c>
      <c r="J679" s="19">
        <f t="shared" si="77"/>
        <v>145</v>
      </c>
      <c r="L679" s="28"/>
      <c r="N679" s="19"/>
      <c r="V679" s="24"/>
      <c r="W679" s="1"/>
    </row>
    <row r="680" spans="1:23" ht="10.5">
      <c r="A680" s="1">
        <v>110</v>
      </c>
      <c r="B680" s="1" t="str">
        <f t="shared" si="81"/>
        <v>3727 PRISON DAIRY</v>
      </c>
      <c r="C680" s="19"/>
      <c r="D680" s="19">
        <f t="shared" si="79"/>
        <v>0</v>
      </c>
      <c r="E680" s="49"/>
      <c r="F680" s="19"/>
      <c r="G680" s="19"/>
      <c r="H680" s="55">
        <f t="shared" si="76"/>
        <v>0</v>
      </c>
      <c r="I680" s="48"/>
      <c r="J680" s="19">
        <f t="shared" si="77"/>
        <v>0</v>
      </c>
      <c r="L680" s="28"/>
      <c r="N680" s="19"/>
      <c r="V680" s="24"/>
      <c r="W680" s="1"/>
    </row>
    <row r="681" spans="1:23" ht="10.5">
      <c r="A681" s="1">
        <v>111</v>
      </c>
      <c r="B681" s="1" t="str">
        <f t="shared" si="81"/>
        <v>3740 DPS PAROLE &amp; PROB</v>
      </c>
      <c r="C681" s="19"/>
      <c r="D681" s="19">
        <f t="shared" si="79"/>
        <v>179302</v>
      </c>
      <c r="E681" s="49"/>
      <c r="F681" s="19"/>
      <c r="G681" s="19"/>
      <c r="H681" s="55">
        <f t="shared" si="76"/>
        <v>179302</v>
      </c>
      <c r="I681" s="48">
        <v>23945</v>
      </c>
      <c r="J681" s="19">
        <f t="shared" si="77"/>
        <v>203247</v>
      </c>
      <c r="L681" s="28"/>
      <c r="N681" s="19"/>
      <c r="V681" s="24"/>
      <c r="W681" s="1"/>
    </row>
    <row r="682" spans="1:15" ht="10.5">
      <c r="A682" s="1">
        <v>112</v>
      </c>
      <c r="B682" s="1" t="str">
        <f t="shared" si="81"/>
        <v>3743 DPS INVESTIGATIONS</v>
      </c>
      <c r="C682" s="19"/>
      <c r="D682" s="19">
        <f t="shared" si="79"/>
        <v>49345</v>
      </c>
      <c r="E682" s="49"/>
      <c r="F682" s="19"/>
      <c r="G682" s="19"/>
      <c r="H682" s="55">
        <f t="shared" si="76"/>
        <v>49345</v>
      </c>
      <c r="I682" s="48">
        <v>-15063</v>
      </c>
      <c r="J682" s="19">
        <f t="shared" si="77"/>
        <v>34282</v>
      </c>
      <c r="L682" s="28"/>
      <c r="M682" s="28"/>
      <c r="O682" s="19"/>
    </row>
    <row r="683" spans="1:15" ht="10.5">
      <c r="A683" s="1">
        <v>113</v>
      </c>
      <c r="B683" s="1" t="str">
        <f t="shared" si="81"/>
        <v>3744 DPS NARCOTICS CONTROL</v>
      </c>
      <c r="C683" s="19"/>
      <c r="D683" s="19">
        <f t="shared" si="79"/>
        <v>0</v>
      </c>
      <c r="E683" s="49"/>
      <c r="F683" s="19"/>
      <c r="G683" s="19"/>
      <c r="H683" s="55">
        <f t="shared" si="76"/>
        <v>0</v>
      </c>
      <c r="I683" s="48">
        <v>-45197</v>
      </c>
      <c r="J683" s="19">
        <f t="shared" si="77"/>
        <v>-45197</v>
      </c>
      <c r="L683" s="28"/>
      <c r="M683" s="28"/>
      <c r="O683" s="19"/>
    </row>
    <row r="684" spans="1:15" ht="10.5">
      <c r="A684" s="1">
        <v>114</v>
      </c>
      <c r="B684" s="1" t="str">
        <f t="shared" si="81"/>
        <v>3763 INMATE WELFARE ACCOUNT</v>
      </c>
      <c r="C684" s="19"/>
      <c r="D684" s="19">
        <f t="shared" si="79"/>
        <v>0</v>
      </c>
      <c r="E684" s="49"/>
      <c r="F684" s="19"/>
      <c r="G684" s="19"/>
      <c r="H684" s="55">
        <f t="shared" si="76"/>
        <v>0</v>
      </c>
      <c r="I684" s="48"/>
      <c r="J684" s="19">
        <f t="shared" si="77"/>
        <v>0</v>
      </c>
      <c r="L684" s="28"/>
      <c r="M684" s="28"/>
      <c r="O684" s="19"/>
    </row>
    <row r="685" spans="1:15" ht="10.5">
      <c r="A685" s="1">
        <v>115</v>
      </c>
      <c r="B685" s="1" t="str">
        <f t="shared" si="81"/>
        <v>3772 POLICE CORPS PROGRAM</v>
      </c>
      <c r="C685" s="19"/>
      <c r="D685" s="19">
        <f t="shared" si="79"/>
        <v>0</v>
      </c>
      <c r="E685" s="49"/>
      <c r="F685" s="19"/>
      <c r="G685" s="19"/>
      <c r="H685" s="55">
        <f t="shared" si="76"/>
        <v>0</v>
      </c>
      <c r="I685" s="48"/>
      <c r="J685" s="19">
        <f t="shared" si="77"/>
        <v>0</v>
      </c>
      <c r="L685" s="28"/>
      <c r="M685" s="28"/>
      <c r="O685" s="19"/>
    </row>
    <row r="686" spans="1:23" ht="10.5">
      <c r="A686" s="1">
        <v>116</v>
      </c>
      <c r="B686" s="1" t="str">
        <f t="shared" si="81"/>
        <v>3774 POST</v>
      </c>
      <c r="C686" s="19"/>
      <c r="D686" s="19">
        <f t="shared" si="79"/>
        <v>36468</v>
      </c>
      <c r="E686" s="56"/>
      <c r="F686" s="35"/>
      <c r="G686" s="35"/>
      <c r="H686" s="55">
        <f t="shared" si="76"/>
        <v>36468</v>
      </c>
      <c r="I686" s="48">
        <v>34982</v>
      </c>
      <c r="J686" s="19">
        <f t="shared" si="77"/>
        <v>71450</v>
      </c>
      <c r="L686" s="28"/>
      <c r="N686" s="19"/>
      <c r="V686" s="24"/>
      <c r="W686" s="1"/>
    </row>
    <row r="687" spans="1:23" ht="10.5">
      <c r="A687" s="1">
        <v>117</v>
      </c>
      <c r="B687" s="1" t="str">
        <f t="shared" si="81"/>
        <v>3775 DPS TRAINING DIV</v>
      </c>
      <c r="C687" s="19"/>
      <c r="D687" s="19">
        <f t="shared" si="79"/>
        <v>0</v>
      </c>
      <c r="E687" s="56"/>
      <c r="F687" s="35"/>
      <c r="G687" s="35"/>
      <c r="H687" s="55">
        <f t="shared" si="76"/>
        <v>0</v>
      </c>
      <c r="I687" s="48"/>
      <c r="J687" s="19">
        <f t="shared" si="77"/>
        <v>0</v>
      </c>
      <c r="L687" s="28"/>
      <c r="N687" s="19"/>
      <c r="V687" s="24"/>
      <c r="W687" s="1"/>
    </row>
    <row r="688" spans="3:23" ht="10.5">
      <c r="C688" s="19"/>
      <c r="D688" s="19"/>
      <c r="E688" s="56"/>
      <c r="F688" s="35"/>
      <c r="G688" s="35"/>
      <c r="H688" s="55"/>
      <c r="I688" s="48"/>
      <c r="J688" s="19"/>
      <c r="L688" s="28"/>
      <c r="N688" s="19"/>
      <c r="V688" s="24"/>
      <c r="W688" s="1"/>
    </row>
    <row r="689" spans="1:23" ht="10.5">
      <c r="A689" s="37">
        <v>1.6</v>
      </c>
      <c r="B689" s="2" t="s">
        <v>28</v>
      </c>
      <c r="C689" s="6"/>
      <c r="D689" s="9"/>
      <c r="E689" s="3"/>
      <c r="F689" s="3"/>
      <c r="L689" s="3" t="s">
        <v>66</v>
      </c>
      <c r="N689" s="19"/>
      <c r="V689" s="24"/>
      <c r="W689" s="1"/>
    </row>
    <row r="690" spans="14:23" ht="10.5">
      <c r="N690" s="19"/>
      <c r="V690" s="24"/>
      <c r="W690" s="1"/>
    </row>
    <row r="691" spans="1:23" ht="31.5">
      <c r="A691" s="5" t="s">
        <v>25</v>
      </c>
      <c r="B691" s="26" t="s">
        <v>163</v>
      </c>
      <c r="C691" s="26" t="s">
        <v>143</v>
      </c>
      <c r="D691" s="26" t="s">
        <v>144</v>
      </c>
      <c r="E691" s="5"/>
      <c r="F691" s="26" t="s">
        <v>259</v>
      </c>
      <c r="G691" s="26" t="s">
        <v>145</v>
      </c>
      <c r="H691" s="26" t="s">
        <v>275</v>
      </c>
      <c r="I691" s="26" t="s">
        <v>276</v>
      </c>
      <c r="J691" s="26" t="s">
        <v>277</v>
      </c>
      <c r="K691" s="5"/>
      <c r="L691" s="28"/>
      <c r="N691" s="19"/>
      <c r="V691" s="24"/>
      <c r="W691" s="1"/>
    </row>
    <row r="692" spans="3:23" ht="10.5">
      <c r="C692" s="19"/>
      <c r="D692" s="19"/>
      <c r="E692" s="56"/>
      <c r="F692" s="35"/>
      <c r="G692" s="35"/>
      <c r="H692" s="55"/>
      <c r="I692" s="48"/>
      <c r="J692" s="19"/>
      <c r="L692" s="28"/>
      <c r="N692" s="19"/>
      <c r="V692" s="24"/>
      <c r="W692" s="1"/>
    </row>
    <row r="693" spans="1:23" ht="10.5">
      <c r="A693" s="1">
        <v>118</v>
      </c>
      <c r="B693" s="1" t="str">
        <f>B436</f>
        <v>3800 DPS PAROLE BRD</v>
      </c>
      <c r="C693" s="19"/>
      <c r="D693" s="19">
        <f>IF($B693=$B436,$F436)</f>
        <v>84000</v>
      </c>
      <c r="E693" s="56"/>
      <c r="F693" s="35"/>
      <c r="G693" s="35"/>
      <c r="H693" s="55">
        <f t="shared" si="76"/>
        <v>84000</v>
      </c>
      <c r="I693" s="48">
        <v>56055</v>
      </c>
      <c r="J693" s="19">
        <f aca="true" t="shared" si="82" ref="J693:J731">SUM(H693:I693)</f>
        <v>140055</v>
      </c>
      <c r="L693" s="28"/>
      <c r="N693" s="19"/>
      <c r="V693" s="24"/>
      <c r="W693" s="1"/>
    </row>
    <row r="694" spans="1:23" ht="10.5">
      <c r="A694" s="1">
        <v>119</v>
      </c>
      <c r="B694" s="1" t="str">
        <f>B437</f>
        <v>3811 CONSUMER AFFAIRS DIVISION</v>
      </c>
      <c r="C694" s="19"/>
      <c r="D694" s="19">
        <f>IF($B694=$B437,$F437)</f>
        <v>10373</v>
      </c>
      <c r="E694" s="56"/>
      <c r="F694" s="35"/>
      <c r="G694" s="35"/>
      <c r="H694" s="55">
        <f t="shared" si="76"/>
        <v>10373</v>
      </c>
      <c r="I694" s="48">
        <v>234</v>
      </c>
      <c r="J694" s="19">
        <f t="shared" si="82"/>
        <v>10607</v>
      </c>
      <c r="L694" s="28"/>
      <c r="N694" s="19"/>
      <c r="V694" s="24"/>
      <c r="W694" s="1"/>
    </row>
    <row r="695" spans="1:23" ht="10.5">
      <c r="A695" s="1">
        <v>120</v>
      </c>
      <c r="B695" s="1" t="str">
        <f>B438</f>
        <v>3813 INSURANCE DIVISION</v>
      </c>
      <c r="C695" s="19"/>
      <c r="D695" s="19">
        <f>IF($B695=$B438,$F438)</f>
        <v>463648</v>
      </c>
      <c r="E695" s="56"/>
      <c r="F695" s="35"/>
      <c r="G695" s="35"/>
      <c r="H695" s="55">
        <f t="shared" si="76"/>
        <v>463648</v>
      </c>
      <c r="I695" s="48">
        <v>-208367</v>
      </c>
      <c r="J695" s="19">
        <f t="shared" si="82"/>
        <v>255281</v>
      </c>
      <c r="L695" s="28"/>
      <c r="N695" s="19"/>
      <c r="V695" s="24"/>
      <c r="W695" s="1"/>
    </row>
    <row r="696" spans="1:23" ht="10.5">
      <c r="A696" s="1">
        <v>121</v>
      </c>
      <c r="B696" s="1" t="str">
        <f>B439</f>
        <v>3814 B&amp;I MANFTD HSNG</v>
      </c>
      <c r="C696" s="19"/>
      <c r="D696" s="19">
        <f>IF($B696=$B439,$F439)</f>
        <v>100213</v>
      </c>
      <c r="E696" s="56"/>
      <c r="F696" s="35"/>
      <c r="G696" s="35"/>
      <c r="H696" s="55">
        <f t="shared" si="76"/>
        <v>100213</v>
      </c>
      <c r="I696" s="48">
        <v>-3914</v>
      </c>
      <c r="J696" s="19">
        <f t="shared" si="82"/>
        <v>96299</v>
      </c>
      <c r="L696" s="28"/>
      <c r="N696" s="19"/>
      <c r="V696" s="24"/>
      <c r="W696" s="1"/>
    </row>
    <row r="697" spans="1:23" ht="10.5">
      <c r="A697" s="1">
        <v>122</v>
      </c>
      <c r="B697" s="1" t="str">
        <f>B440</f>
        <v>3815 TR UNCLAIM PROP</v>
      </c>
      <c r="C697" s="19"/>
      <c r="D697" s="19">
        <f>IF($B697=$B440,$F440)</f>
        <v>312</v>
      </c>
      <c r="E697" s="56"/>
      <c r="F697" s="35"/>
      <c r="G697" s="35"/>
      <c r="H697" s="55">
        <f t="shared" si="76"/>
        <v>312</v>
      </c>
      <c r="I697" s="48">
        <v>-53809</v>
      </c>
      <c r="J697" s="19">
        <f t="shared" si="82"/>
        <v>-53497</v>
      </c>
      <c r="L697" s="28"/>
      <c r="N697" s="19"/>
      <c r="V697" s="24"/>
      <c r="W697" s="1"/>
    </row>
    <row r="698" spans="1:23" ht="10.5">
      <c r="A698" s="1">
        <v>123</v>
      </c>
      <c r="B698" s="1" t="str">
        <f aca="true" t="shared" si="83" ref="B698:B707">B446</f>
        <v>3816 DPS FIRE MARSHAL</v>
      </c>
      <c r="C698" s="19"/>
      <c r="D698" s="19">
        <f aca="true" t="shared" si="84" ref="D698:D731">IF($B698=$B446,$F446)</f>
        <v>18063</v>
      </c>
      <c r="E698" s="55"/>
      <c r="F698" s="55"/>
      <c r="G698" s="55"/>
      <c r="H698" s="55">
        <f t="shared" si="76"/>
        <v>18063</v>
      </c>
      <c r="I698" s="48">
        <v>-38001</v>
      </c>
      <c r="J698" s="19">
        <f t="shared" si="82"/>
        <v>-19938</v>
      </c>
      <c r="L698" s="28"/>
      <c r="N698" s="19"/>
      <c r="V698" s="24"/>
      <c r="W698" s="1"/>
    </row>
    <row r="699" spans="1:23" ht="10.5">
      <c r="A699" s="1">
        <v>124</v>
      </c>
      <c r="B699" s="1" t="str">
        <f t="shared" si="83"/>
        <v>3817 B&amp;I INSURANCE EXAM</v>
      </c>
      <c r="C699" s="19"/>
      <c r="D699" s="19">
        <f t="shared" si="84"/>
        <v>0</v>
      </c>
      <c r="E699" s="19"/>
      <c r="F699" s="19"/>
      <c r="G699" s="19"/>
      <c r="H699" s="55">
        <f t="shared" si="76"/>
        <v>0</v>
      </c>
      <c r="I699" s="48"/>
      <c r="J699" s="19">
        <f t="shared" si="82"/>
        <v>0</v>
      </c>
      <c r="L699" s="28"/>
      <c r="N699" s="19"/>
      <c r="V699" s="24"/>
      <c r="W699" s="1"/>
    </row>
    <row r="700" spans="1:23" ht="10.5">
      <c r="A700" s="1">
        <v>125</v>
      </c>
      <c r="B700" s="1" t="str">
        <f t="shared" si="83"/>
        <v>3818 B&amp;I CAPTIVE INSURERS</v>
      </c>
      <c r="C700" s="19"/>
      <c r="D700" s="19">
        <f t="shared" si="84"/>
        <v>0</v>
      </c>
      <c r="E700" s="19"/>
      <c r="F700" s="19"/>
      <c r="G700" s="19"/>
      <c r="H700" s="55">
        <f t="shared" si="76"/>
        <v>0</v>
      </c>
      <c r="I700" s="48"/>
      <c r="J700" s="19">
        <f t="shared" si="82"/>
        <v>0</v>
      </c>
      <c r="L700" s="28"/>
      <c r="N700" s="19"/>
      <c r="V700" s="24"/>
      <c r="W700" s="1"/>
    </row>
    <row r="701" spans="1:23" ht="10.5">
      <c r="A701" s="1">
        <v>126</v>
      </c>
      <c r="B701" s="1" t="str">
        <f t="shared" si="83"/>
        <v>3820 B&amp;I RED COOPERATIVES</v>
      </c>
      <c r="C701" s="19"/>
      <c r="D701" s="19">
        <f t="shared" si="84"/>
        <v>198733</v>
      </c>
      <c r="E701" s="35"/>
      <c r="F701" s="35"/>
      <c r="G701" s="35"/>
      <c r="H701" s="55">
        <f t="shared" si="76"/>
        <v>198733</v>
      </c>
      <c r="I701" s="48">
        <v>-17465</v>
      </c>
      <c r="J701" s="19">
        <f t="shared" si="82"/>
        <v>181268</v>
      </c>
      <c r="L701" s="28"/>
      <c r="N701" s="19"/>
      <c r="V701" s="24"/>
      <c r="W701" s="1"/>
    </row>
    <row r="702" spans="1:23" ht="10.5">
      <c r="A702" s="1">
        <v>127</v>
      </c>
      <c r="B702" s="1" t="str">
        <f t="shared" si="83"/>
        <v>3823 RED REAL ESTATE DIV</v>
      </c>
      <c r="C702" s="19"/>
      <c r="D702" s="19">
        <f t="shared" si="84"/>
        <v>316549</v>
      </c>
      <c r="E702" s="35"/>
      <c r="F702" s="35"/>
      <c r="G702" s="35"/>
      <c r="H702" s="55">
        <f t="shared" si="76"/>
        <v>316549</v>
      </c>
      <c r="I702" s="48">
        <v>-92931</v>
      </c>
      <c r="J702" s="19">
        <f t="shared" si="82"/>
        <v>223618</v>
      </c>
      <c r="L702" s="28"/>
      <c r="N702" s="19"/>
      <c r="V702" s="24"/>
      <c r="W702" s="1"/>
    </row>
    <row r="703" spans="1:23" ht="10.5">
      <c r="A703" s="1">
        <v>128</v>
      </c>
      <c r="B703" s="1" t="str">
        <f t="shared" si="83"/>
        <v>3824 B&amp;I INS ED &amp; RESEARCH</v>
      </c>
      <c r="C703" s="19"/>
      <c r="D703" s="19">
        <f t="shared" si="84"/>
        <v>0</v>
      </c>
      <c r="E703" s="35"/>
      <c r="F703" s="19"/>
      <c r="G703" s="19"/>
      <c r="H703" s="55">
        <f t="shared" si="76"/>
        <v>0</v>
      </c>
      <c r="I703" s="48"/>
      <c r="J703" s="19">
        <f t="shared" si="82"/>
        <v>0</v>
      </c>
      <c r="L703" s="28"/>
      <c r="N703" s="19"/>
      <c r="V703" s="24"/>
      <c r="W703" s="1"/>
    </row>
    <row r="704" spans="1:23" ht="10.5">
      <c r="A704" s="1">
        <v>129</v>
      </c>
      <c r="B704" s="1" t="str">
        <f t="shared" si="83"/>
        <v>3828 B&amp;I NATL ASSOC INS COMM</v>
      </c>
      <c r="C704" s="19"/>
      <c r="D704" s="19">
        <f t="shared" si="84"/>
        <v>0</v>
      </c>
      <c r="E704" s="93"/>
      <c r="F704" s="19"/>
      <c r="G704" s="19"/>
      <c r="H704" s="55">
        <f t="shared" si="76"/>
        <v>0</v>
      </c>
      <c r="I704" s="48"/>
      <c r="J704" s="19">
        <f t="shared" si="82"/>
        <v>0</v>
      </c>
      <c r="L704" s="28"/>
      <c r="N704" s="19"/>
      <c r="V704" s="24"/>
      <c r="W704" s="1"/>
    </row>
    <row r="705" spans="1:23" ht="10.5">
      <c r="A705" s="1">
        <v>130</v>
      </c>
      <c r="B705" s="1" t="str">
        <f t="shared" si="83"/>
        <v>3833 B&amp;I INS COST STABILIZAITON</v>
      </c>
      <c r="C705" s="19"/>
      <c r="D705" s="19">
        <f t="shared" si="84"/>
        <v>0</v>
      </c>
      <c r="E705" s="93"/>
      <c r="F705" s="19"/>
      <c r="G705" s="19"/>
      <c r="H705" s="55">
        <f t="shared" si="76"/>
        <v>0</v>
      </c>
      <c r="I705" s="48"/>
      <c r="J705" s="19">
        <f t="shared" si="82"/>
        <v>0</v>
      </c>
      <c r="L705" s="28"/>
      <c r="N705" s="19"/>
      <c r="V705" s="24"/>
      <c r="W705" s="1"/>
    </row>
    <row r="706" spans="1:15" ht="10.5">
      <c r="A706" s="1">
        <v>131</v>
      </c>
      <c r="B706" s="1" t="str">
        <f t="shared" si="83"/>
        <v>3835 BOARD OF FINANCE</v>
      </c>
      <c r="C706" s="19"/>
      <c r="D706" s="19">
        <f t="shared" si="84"/>
        <v>270971</v>
      </c>
      <c r="E706" s="93"/>
      <c r="F706" s="19"/>
      <c r="G706" s="19"/>
      <c r="H706" s="55">
        <f t="shared" si="76"/>
        <v>270971</v>
      </c>
      <c r="I706" s="48">
        <v>101355</v>
      </c>
      <c r="J706" s="19">
        <f t="shared" si="82"/>
        <v>372326</v>
      </c>
      <c r="L706" s="28"/>
      <c r="M706" s="28"/>
      <c r="O706" s="19"/>
    </row>
    <row r="707" spans="1:15" ht="10.5">
      <c r="A707" s="1">
        <v>132</v>
      </c>
      <c r="B707" s="1" t="str">
        <f t="shared" si="83"/>
        <v>3841 B&amp;I HOUSING DIV</v>
      </c>
      <c r="C707" s="19"/>
      <c r="D707" s="19">
        <f t="shared" si="84"/>
        <v>26593</v>
      </c>
      <c r="E707" s="93"/>
      <c r="F707" s="19"/>
      <c r="G707" s="19"/>
      <c r="H707" s="55">
        <f aca="true" t="shared" si="85" ref="H707:H765">SUM(C707:G707)</f>
        <v>26593</v>
      </c>
      <c r="I707" s="48">
        <v>14411</v>
      </c>
      <c r="J707" s="19">
        <f t="shared" si="82"/>
        <v>41004</v>
      </c>
      <c r="L707" s="28"/>
      <c r="M707" s="28"/>
      <c r="O707" s="19"/>
    </row>
    <row r="708" spans="1:15" ht="10.5">
      <c r="A708" s="1">
        <v>133</v>
      </c>
      <c r="B708" s="1" t="str">
        <f aca="true" t="shared" si="86" ref="B708:B713">B456</f>
        <v>3900 LABOR COMM</v>
      </c>
      <c r="C708" s="19"/>
      <c r="D708" s="19">
        <f t="shared" si="84"/>
        <v>96223</v>
      </c>
      <c r="E708" s="93"/>
      <c r="F708" s="19"/>
      <c r="G708" s="19"/>
      <c r="H708" s="55">
        <f t="shared" si="85"/>
        <v>96223</v>
      </c>
      <c r="I708" s="48">
        <v>-45639</v>
      </c>
      <c r="J708" s="19">
        <f t="shared" si="82"/>
        <v>50584</v>
      </c>
      <c r="L708" s="28"/>
      <c r="M708" s="28"/>
      <c r="O708" s="19"/>
    </row>
    <row r="709" spans="1:15" ht="10.5">
      <c r="A709" s="1">
        <v>134</v>
      </c>
      <c r="B709" s="1" t="str">
        <f t="shared" si="86"/>
        <v>3910 B&amp;I MORTGAGE LENDING</v>
      </c>
      <c r="C709" s="19"/>
      <c r="D709" s="19">
        <f t="shared" si="84"/>
        <v>346434</v>
      </c>
      <c r="E709" s="93"/>
      <c r="F709" s="19"/>
      <c r="G709" s="19"/>
      <c r="H709" s="55">
        <f t="shared" si="85"/>
        <v>346434</v>
      </c>
      <c r="I709" s="48">
        <v>-91410</v>
      </c>
      <c r="J709" s="19">
        <f t="shared" si="82"/>
        <v>255024</v>
      </c>
      <c r="L709" s="28"/>
      <c r="M709" s="28"/>
      <c r="O709" s="19"/>
    </row>
    <row r="710" spans="1:15" ht="10.5">
      <c r="A710" s="1">
        <v>135</v>
      </c>
      <c r="B710" s="1" t="str">
        <f t="shared" si="86"/>
        <v>3920 PUBLIC UTILITIES COMM</v>
      </c>
      <c r="C710" s="19"/>
      <c r="D710" s="19">
        <f t="shared" si="84"/>
        <v>0</v>
      </c>
      <c r="E710" s="93"/>
      <c r="F710" s="19"/>
      <c r="G710" s="19"/>
      <c r="H710" s="55">
        <f t="shared" si="85"/>
        <v>0</v>
      </c>
      <c r="I710" s="48"/>
      <c r="J710" s="19">
        <f t="shared" si="82"/>
        <v>0</v>
      </c>
      <c r="L710" s="28"/>
      <c r="M710" s="28"/>
      <c r="O710" s="19"/>
    </row>
    <row r="711" spans="1:15" ht="10.5">
      <c r="A711" s="1">
        <v>136</v>
      </c>
      <c r="B711" s="1" t="str">
        <f t="shared" si="86"/>
        <v>3922 B&amp;I TRANSPORTATION SERV</v>
      </c>
      <c r="C711" s="19"/>
      <c r="D711" s="19">
        <f t="shared" si="84"/>
        <v>316504</v>
      </c>
      <c r="E711" s="93"/>
      <c r="F711" s="19"/>
      <c r="G711" s="19"/>
      <c r="H711" s="55">
        <f t="shared" si="85"/>
        <v>316504</v>
      </c>
      <c r="I711" s="48">
        <v>102137</v>
      </c>
      <c r="J711" s="19">
        <f t="shared" si="82"/>
        <v>418641</v>
      </c>
      <c r="L711" s="28"/>
      <c r="M711" s="28"/>
      <c r="O711" s="19"/>
    </row>
    <row r="712" spans="1:15" ht="10.5">
      <c r="A712" s="1">
        <v>137</v>
      </c>
      <c r="B712" s="1" t="str">
        <f t="shared" si="86"/>
        <v>3952 B&amp;I ATHLETIC COMM</v>
      </c>
      <c r="C712" s="19"/>
      <c r="D712" s="19">
        <f t="shared" si="84"/>
        <v>79000</v>
      </c>
      <c r="E712" s="93"/>
      <c r="F712" s="19"/>
      <c r="G712" s="19"/>
      <c r="H712" s="55">
        <f t="shared" si="85"/>
        <v>79000</v>
      </c>
      <c r="I712" s="48">
        <v>-79245</v>
      </c>
      <c r="J712" s="19">
        <f t="shared" si="82"/>
        <v>-245</v>
      </c>
      <c r="L712" s="28"/>
      <c r="M712" s="28"/>
      <c r="O712" s="19"/>
    </row>
    <row r="713" spans="1:15" ht="10.5">
      <c r="A713" s="1">
        <v>138</v>
      </c>
      <c r="B713" s="1" t="str">
        <f t="shared" si="86"/>
        <v>4061 GAMING CONTROL BD</v>
      </c>
      <c r="C713" s="19"/>
      <c r="D713" s="19">
        <f t="shared" si="84"/>
        <v>923410</v>
      </c>
      <c r="E713" s="93"/>
      <c r="F713" s="19"/>
      <c r="G713" s="19"/>
      <c r="H713" s="55">
        <f t="shared" si="85"/>
        <v>923410</v>
      </c>
      <c r="I713" s="48">
        <v>-241424</v>
      </c>
      <c r="J713" s="19">
        <f t="shared" si="82"/>
        <v>681986</v>
      </c>
      <c r="L713" s="28"/>
      <c r="M713" s="28"/>
      <c r="O713" s="19"/>
    </row>
    <row r="714" spans="1:15" ht="10.5">
      <c r="A714" s="1">
        <v>139</v>
      </c>
      <c r="B714" s="1" t="str">
        <f aca="true" t="shared" si="87" ref="B714:B725">B462</f>
        <v>4067 NV GAMING COMM</v>
      </c>
      <c r="C714" s="19"/>
      <c r="D714" s="19">
        <f t="shared" si="84"/>
        <v>0</v>
      </c>
      <c r="E714" s="93"/>
      <c r="F714" s="19"/>
      <c r="G714" s="19"/>
      <c r="H714" s="55">
        <f t="shared" si="85"/>
        <v>0</v>
      </c>
      <c r="I714" s="48">
        <v>-13285</v>
      </c>
      <c r="J714" s="19">
        <f t="shared" si="82"/>
        <v>-13285</v>
      </c>
      <c r="L714" s="28"/>
      <c r="M714" s="28"/>
      <c r="O714" s="19"/>
    </row>
    <row r="715" spans="1:15" ht="10.5">
      <c r="A715" s="1">
        <v>140</v>
      </c>
      <c r="B715" s="1" t="str">
        <f t="shared" si="87"/>
        <v>4101 NV NATURAL HERITAGE</v>
      </c>
      <c r="C715" s="19"/>
      <c r="D715" s="19">
        <f t="shared" si="84"/>
        <v>0</v>
      </c>
      <c r="E715" s="93"/>
      <c r="F715" s="19"/>
      <c r="G715" s="19"/>
      <c r="H715" s="55">
        <f t="shared" si="85"/>
        <v>0</v>
      </c>
      <c r="I715" s="48"/>
      <c r="J715" s="19">
        <f t="shared" si="82"/>
        <v>0</v>
      </c>
      <c r="L715" s="28"/>
      <c r="M715" s="28"/>
      <c r="O715" s="19"/>
    </row>
    <row r="716" spans="1:15" ht="10.5">
      <c r="A716" s="1">
        <v>141</v>
      </c>
      <c r="B716" s="1" t="str">
        <f t="shared" si="87"/>
        <v>4130 TAXI AUTHORITY</v>
      </c>
      <c r="C716" s="19"/>
      <c r="D716" s="19">
        <f t="shared" si="84"/>
        <v>295866</v>
      </c>
      <c r="E716" s="93"/>
      <c r="F716" s="19"/>
      <c r="G716" s="19"/>
      <c r="H716" s="55">
        <f t="shared" si="85"/>
        <v>295866</v>
      </c>
      <c r="I716" s="48">
        <v>60075</v>
      </c>
      <c r="J716" s="19">
        <f t="shared" si="82"/>
        <v>355941</v>
      </c>
      <c r="L716" s="28"/>
      <c r="M716" s="28"/>
      <c r="O716" s="19"/>
    </row>
    <row r="717" spans="1:15" ht="10.5">
      <c r="A717" s="1">
        <v>142</v>
      </c>
      <c r="B717" s="1" t="str">
        <f t="shared" si="87"/>
        <v>4149 ENVIRONMENTAL COMM</v>
      </c>
      <c r="C717" s="19"/>
      <c r="D717" s="19">
        <f t="shared" si="84"/>
        <v>40288</v>
      </c>
      <c r="E717" s="93"/>
      <c r="F717" s="19"/>
      <c r="G717" s="19"/>
      <c r="H717" s="55">
        <f t="shared" si="85"/>
        <v>40288</v>
      </c>
      <c r="I717" s="48">
        <v>8299</v>
      </c>
      <c r="J717" s="19">
        <f t="shared" si="82"/>
        <v>48587</v>
      </c>
      <c r="L717" s="28"/>
      <c r="M717" s="28"/>
      <c r="O717" s="19"/>
    </row>
    <row r="718" spans="1:15" ht="10.5">
      <c r="A718" s="1">
        <v>143</v>
      </c>
      <c r="B718" s="1" t="str">
        <f t="shared" si="87"/>
        <v>4150 DCNR CONS NAT RES ADMIN</v>
      </c>
      <c r="C718" s="19"/>
      <c r="D718" s="19">
        <f t="shared" si="84"/>
        <v>78450</v>
      </c>
      <c r="E718" s="93"/>
      <c r="F718" s="19"/>
      <c r="G718" s="19"/>
      <c r="H718" s="55">
        <f t="shared" si="85"/>
        <v>78450</v>
      </c>
      <c r="I718" s="48">
        <v>-78391</v>
      </c>
      <c r="J718" s="19">
        <f t="shared" si="82"/>
        <v>59</v>
      </c>
      <c r="L718" s="28"/>
      <c r="M718" s="28"/>
      <c r="O718" s="19"/>
    </row>
    <row r="719" spans="1:15" ht="10.5">
      <c r="A719" s="1">
        <v>144</v>
      </c>
      <c r="B719" s="1" t="str">
        <f t="shared" si="87"/>
        <v>4151 DCNR CONSERVATION DIST</v>
      </c>
      <c r="C719" s="19"/>
      <c r="D719" s="19">
        <f t="shared" si="84"/>
        <v>0</v>
      </c>
      <c r="E719" s="93"/>
      <c r="F719" s="19"/>
      <c r="G719" s="19"/>
      <c r="H719" s="55">
        <f t="shared" si="85"/>
        <v>0</v>
      </c>
      <c r="I719" s="48"/>
      <c r="J719" s="19">
        <f t="shared" si="82"/>
        <v>0</v>
      </c>
      <c r="L719" s="28"/>
      <c r="M719" s="28"/>
      <c r="O719" s="19"/>
    </row>
    <row r="720" spans="1:15" ht="10.5">
      <c r="A720" s="1">
        <v>145</v>
      </c>
      <c r="B720" s="1" t="str">
        <f t="shared" si="87"/>
        <v>4156 COMM PRESVTN WILD HORSES</v>
      </c>
      <c r="C720" s="19"/>
      <c r="D720" s="19">
        <f t="shared" si="84"/>
        <v>0</v>
      </c>
      <c r="E720" s="93"/>
      <c r="F720" s="19"/>
      <c r="G720" s="19"/>
      <c r="H720" s="55">
        <f t="shared" si="85"/>
        <v>0</v>
      </c>
      <c r="I720" s="48">
        <v>-69</v>
      </c>
      <c r="J720" s="19">
        <f t="shared" si="82"/>
        <v>-69</v>
      </c>
      <c r="L720" s="28"/>
      <c r="M720" s="28"/>
      <c r="O720" s="19"/>
    </row>
    <row r="721" spans="1:15" ht="10.5">
      <c r="A721" s="1">
        <v>146</v>
      </c>
      <c r="B721" s="1" t="str">
        <f t="shared" si="87"/>
        <v>4162 DCNR PARKS DIV</v>
      </c>
      <c r="C721" s="19"/>
      <c r="D721" s="19">
        <f t="shared" si="84"/>
        <v>66546</v>
      </c>
      <c r="E721" s="93"/>
      <c r="F721" s="19"/>
      <c r="G721" s="19"/>
      <c r="H721" s="55">
        <f t="shared" si="85"/>
        <v>66546</v>
      </c>
      <c r="I721" s="48">
        <v>-9614</v>
      </c>
      <c r="J721" s="19">
        <f t="shared" si="82"/>
        <v>56932</v>
      </c>
      <c r="L721" s="28"/>
      <c r="M721" s="28"/>
      <c r="O721" s="19"/>
    </row>
    <row r="722" spans="1:15" ht="10.5">
      <c r="A722" s="1">
        <v>147</v>
      </c>
      <c r="B722" s="1" t="str">
        <f t="shared" si="87"/>
        <v>4171 DCNR WATER RES DIV</v>
      </c>
      <c r="C722" s="19"/>
      <c r="D722" s="19">
        <f t="shared" si="84"/>
        <v>457102</v>
      </c>
      <c r="E722" s="93"/>
      <c r="F722" s="19"/>
      <c r="G722" s="19"/>
      <c r="H722" s="55">
        <f t="shared" si="85"/>
        <v>457102</v>
      </c>
      <c r="I722" s="48">
        <v>22184</v>
      </c>
      <c r="J722" s="19">
        <f t="shared" si="82"/>
        <v>479286</v>
      </c>
      <c r="L722" s="28"/>
      <c r="M722" s="28"/>
      <c r="O722" s="19"/>
    </row>
    <row r="723" spans="1:15" ht="10.5">
      <c r="A723" s="1">
        <v>148</v>
      </c>
      <c r="B723" s="1" t="str">
        <f t="shared" si="87"/>
        <v>4173 DCNR STATE LANDS</v>
      </c>
      <c r="C723" s="19"/>
      <c r="D723" s="19">
        <f t="shared" si="84"/>
        <v>127111</v>
      </c>
      <c r="E723" s="93"/>
      <c r="F723" s="19"/>
      <c r="G723" s="19"/>
      <c r="H723" s="55">
        <f t="shared" si="85"/>
        <v>127111</v>
      </c>
      <c r="I723" s="48">
        <v>35312</v>
      </c>
      <c r="J723" s="19">
        <f t="shared" si="82"/>
        <v>162423</v>
      </c>
      <c r="L723" s="28"/>
      <c r="M723" s="28"/>
      <c r="O723" s="19"/>
    </row>
    <row r="724" spans="1:15" ht="10.5">
      <c r="A724" s="1">
        <v>149</v>
      </c>
      <c r="B724" s="1" t="str">
        <f t="shared" si="87"/>
        <v>4195 DCNR FORESTRY DIV</v>
      </c>
      <c r="C724" s="19"/>
      <c r="D724" s="19">
        <f t="shared" si="84"/>
        <v>88414</v>
      </c>
      <c r="E724" s="93"/>
      <c r="F724" s="19"/>
      <c r="G724" s="19"/>
      <c r="H724" s="55">
        <f t="shared" si="85"/>
        <v>88414</v>
      </c>
      <c r="I724" s="48">
        <v>-26629</v>
      </c>
      <c r="J724" s="19">
        <f t="shared" si="82"/>
        <v>61785</v>
      </c>
      <c r="L724" s="28"/>
      <c r="M724" s="28"/>
      <c r="O724" s="19"/>
    </row>
    <row r="725" spans="1:15" ht="10.5">
      <c r="A725" s="1">
        <v>150</v>
      </c>
      <c r="B725" s="1" t="str">
        <f t="shared" si="87"/>
        <v>4196 FOREST FIRE SUPPRESS</v>
      </c>
      <c r="C725" s="19"/>
      <c r="D725" s="19">
        <f t="shared" si="84"/>
        <v>0</v>
      </c>
      <c r="E725" s="93"/>
      <c r="F725" s="19"/>
      <c r="G725" s="19"/>
      <c r="H725" s="55">
        <f t="shared" si="85"/>
        <v>0</v>
      </c>
      <c r="I725" s="48"/>
      <c r="J725" s="19">
        <f t="shared" si="82"/>
        <v>0</v>
      </c>
      <c r="L725" s="28"/>
      <c r="M725" s="28"/>
      <c r="O725" s="19"/>
    </row>
    <row r="726" spans="1:15" ht="10.5">
      <c r="A726" s="1">
        <v>151</v>
      </c>
      <c r="B726" s="1" t="str">
        <f>B474</f>
        <v>4204 DCNR TAHOE REG PLANNING</v>
      </c>
      <c r="C726" s="19"/>
      <c r="D726" s="19">
        <f t="shared" si="84"/>
        <v>14266</v>
      </c>
      <c r="E726" s="93"/>
      <c r="F726" s="19"/>
      <c r="G726" s="19"/>
      <c r="H726" s="55">
        <f t="shared" si="85"/>
        <v>14266</v>
      </c>
      <c r="I726" s="48">
        <v>13685</v>
      </c>
      <c r="J726" s="19">
        <f t="shared" si="82"/>
        <v>27951</v>
      </c>
      <c r="L726" s="28"/>
      <c r="M726" s="28"/>
      <c r="O726" s="19"/>
    </row>
    <row r="727" spans="1:15" ht="10.5">
      <c r="A727" s="1">
        <v>152</v>
      </c>
      <c r="B727" s="1" t="s">
        <v>261</v>
      </c>
      <c r="C727" s="19"/>
      <c r="D727" s="19">
        <f t="shared" si="84"/>
        <v>0</v>
      </c>
      <c r="E727" s="93"/>
      <c r="F727" s="19"/>
      <c r="G727" s="19"/>
      <c r="H727" s="55">
        <f>SUM(C727:G727)</f>
        <v>0</v>
      </c>
      <c r="I727" s="48">
        <v>-207</v>
      </c>
      <c r="J727" s="19">
        <f t="shared" si="82"/>
        <v>-207</v>
      </c>
      <c r="L727" s="28"/>
      <c r="M727" s="28"/>
      <c r="O727" s="19"/>
    </row>
    <row r="728" spans="1:15" ht="10.5">
      <c r="A728" s="1">
        <v>153</v>
      </c>
      <c r="B728" s="1" t="str">
        <f>B476</f>
        <v>4219 COMM ON MINERAL RESOURCES</v>
      </c>
      <c r="C728" s="19"/>
      <c r="D728" s="19">
        <f t="shared" si="84"/>
        <v>23071</v>
      </c>
      <c r="E728" s="93"/>
      <c r="F728" s="19"/>
      <c r="G728" s="19"/>
      <c r="H728" s="55">
        <f t="shared" si="85"/>
        <v>23071</v>
      </c>
      <c r="I728" s="48">
        <v>8523</v>
      </c>
      <c r="J728" s="19">
        <f t="shared" si="82"/>
        <v>31594</v>
      </c>
      <c r="L728" s="28"/>
      <c r="M728" s="28"/>
      <c r="O728" s="19"/>
    </row>
    <row r="729" spans="1:15" ht="10.5">
      <c r="A729" s="1">
        <v>154</v>
      </c>
      <c r="B729" s="1" t="str">
        <f>B477</f>
        <v>4227 FORESTRY INTER-GOVT</v>
      </c>
      <c r="C729" s="19"/>
      <c r="D729" s="19">
        <f t="shared" si="84"/>
        <v>0</v>
      </c>
      <c r="E729" s="93"/>
      <c r="F729" s="19"/>
      <c r="G729" s="19"/>
      <c r="H729" s="55">
        <f t="shared" si="85"/>
        <v>0</v>
      </c>
      <c r="I729" s="48"/>
      <c r="J729" s="19">
        <f t="shared" si="82"/>
        <v>0</v>
      </c>
      <c r="L729" s="28"/>
      <c r="M729" s="28"/>
      <c r="O729" s="19"/>
    </row>
    <row r="730" spans="1:15" ht="10.5">
      <c r="A730" s="1">
        <v>155</v>
      </c>
      <c r="B730" s="1" t="str">
        <f>B478</f>
        <v>4235 FORESTRY NURSERIES</v>
      </c>
      <c r="C730" s="19"/>
      <c r="D730" s="19">
        <f t="shared" si="84"/>
        <v>0</v>
      </c>
      <c r="E730" s="93"/>
      <c r="F730" s="19"/>
      <c r="G730" s="19"/>
      <c r="H730" s="55">
        <f t="shared" si="85"/>
        <v>0</v>
      </c>
      <c r="I730" s="48"/>
      <c r="J730" s="19">
        <f t="shared" si="82"/>
        <v>0</v>
      </c>
      <c r="L730" s="28"/>
      <c r="M730" s="28"/>
      <c r="O730" s="19"/>
    </row>
    <row r="731" spans="1:15" ht="10.5">
      <c r="A731" s="1">
        <v>156</v>
      </c>
      <c r="B731" s="1" t="str">
        <f>B479</f>
        <v>4452 WILDLIFE DEPT</v>
      </c>
      <c r="C731" s="19"/>
      <c r="D731" s="19">
        <f t="shared" si="84"/>
        <v>124117</v>
      </c>
      <c r="E731" s="93"/>
      <c r="F731" s="19"/>
      <c r="G731" s="19"/>
      <c r="H731" s="55">
        <f t="shared" si="85"/>
        <v>124117</v>
      </c>
      <c r="I731" s="48">
        <v>-16880</v>
      </c>
      <c r="J731" s="19">
        <f t="shared" si="82"/>
        <v>107237</v>
      </c>
      <c r="L731" s="28"/>
      <c r="M731" s="28"/>
      <c r="O731" s="19"/>
    </row>
    <row r="732" spans="3:15" ht="10.5">
      <c r="C732" s="19"/>
      <c r="D732" s="19"/>
      <c r="E732" s="93"/>
      <c r="F732" s="19"/>
      <c r="G732" s="19"/>
      <c r="H732" s="55"/>
      <c r="I732" s="48"/>
      <c r="J732" s="19"/>
      <c r="L732" s="28"/>
      <c r="M732" s="28"/>
      <c r="O732" s="19"/>
    </row>
    <row r="733" spans="1:23" ht="10.5">
      <c r="A733" s="37">
        <v>1.6</v>
      </c>
      <c r="B733" s="2" t="s">
        <v>28</v>
      </c>
      <c r="C733" s="6"/>
      <c r="D733" s="9"/>
      <c r="E733" s="3"/>
      <c r="F733" s="3"/>
      <c r="L733" s="3" t="s">
        <v>66</v>
      </c>
      <c r="N733" s="19"/>
      <c r="V733" s="24"/>
      <c r="W733" s="1"/>
    </row>
    <row r="734" spans="14:23" ht="10.5">
      <c r="N734" s="19"/>
      <c r="V734" s="24"/>
      <c r="W734" s="1"/>
    </row>
    <row r="735" spans="1:23" ht="31.5">
      <c r="A735" s="5" t="s">
        <v>25</v>
      </c>
      <c r="B735" s="26" t="s">
        <v>163</v>
      </c>
      <c r="C735" s="26" t="s">
        <v>143</v>
      </c>
      <c r="D735" s="26" t="s">
        <v>144</v>
      </c>
      <c r="E735" s="5"/>
      <c r="F735" s="26" t="s">
        <v>259</v>
      </c>
      <c r="G735" s="26" t="s">
        <v>145</v>
      </c>
      <c r="H735" s="26" t="s">
        <v>275</v>
      </c>
      <c r="I735" s="26" t="s">
        <v>276</v>
      </c>
      <c r="J735" s="26" t="s">
        <v>277</v>
      </c>
      <c r="K735" s="5"/>
      <c r="L735" s="28"/>
      <c r="N735" s="19"/>
      <c r="V735" s="24"/>
      <c r="W735" s="1"/>
    </row>
    <row r="736" spans="3:15" ht="10.5">
      <c r="C736" s="19"/>
      <c r="D736" s="19"/>
      <c r="E736" s="93"/>
      <c r="F736" s="19"/>
      <c r="G736" s="19"/>
      <c r="H736" s="55"/>
      <c r="I736" s="48"/>
      <c r="J736" s="19"/>
      <c r="L736" s="28"/>
      <c r="M736" s="28"/>
      <c r="O736" s="19"/>
    </row>
    <row r="737" spans="1:15" ht="10.5">
      <c r="A737" s="1">
        <v>157</v>
      </c>
      <c r="B737" s="1" t="str">
        <f>B480</f>
        <v>4470 B&amp;I DAIRY COMM</v>
      </c>
      <c r="C737" s="19"/>
      <c r="D737" s="19">
        <f>IF($B737=$B480,$F480)</f>
        <v>0</v>
      </c>
      <c r="E737" s="93"/>
      <c r="F737" s="19"/>
      <c r="G737" s="19"/>
      <c r="H737" s="55">
        <f t="shared" si="85"/>
        <v>0</v>
      </c>
      <c r="I737" s="48">
        <v>-737</v>
      </c>
      <c r="J737" s="19">
        <f aca="true" t="shared" si="88" ref="J737:J765">SUM(H737:I737)</f>
        <v>-737</v>
      </c>
      <c r="L737" s="28"/>
      <c r="M737" s="28"/>
      <c r="O737" s="19"/>
    </row>
    <row r="738" spans="1:15" ht="10.5">
      <c r="A738" s="1">
        <v>158</v>
      </c>
      <c r="B738" s="1" t="str">
        <f>B481</f>
        <v>4490 COLORADO RIVER COMM</v>
      </c>
      <c r="C738" s="19"/>
      <c r="D738" s="19">
        <f>IF($B738=$B481,$F481)</f>
        <v>438615</v>
      </c>
      <c r="E738" s="93"/>
      <c r="F738" s="19"/>
      <c r="G738" s="19"/>
      <c r="H738" s="55">
        <f t="shared" si="85"/>
        <v>438615</v>
      </c>
      <c r="I738" s="48">
        <v>-61285</v>
      </c>
      <c r="J738" s="19">
        <f t="shared" si="88"/>
        <v>377330</v>
      </c>
      <c r="L738" s="28"/>
      <c r="M738" s="28"/>
      <c r="O738" s="19"/>
    </row>
    <row r="739" spans="1:15" ht="10.5">
      <c r="A739" s="1">
        <v>159</v>
      </c>
      <c r="B739" s="1" t="str">
        <f>B482</f>
        <v>4491 AGR BEEF COUNCIL</v>
      </c>
      <c r="C739" s="19"/>
      <c r="D739" s="19">
        <f>IF($B739=$B482,$F482)</f>
        <v>0</v>
      </c>
      <c r="E739" s="93"/>
      <c r="F739" s="19"/>
      <c r="G739" s="19"/>
      <c r="H739" s="55">
        <f t="shared" si="85"/>
        <v>0</v>
      </c>
      <c r="I739" s="48">
        <v>-46</v>
      </c>
      <c r="J739" s="19">
        <f t="shared" si="88"/>
        <v>-46</v>
      </c>
      <c r="L739" s="28"/>
      <c r="M739" s="28"/>
      <c r="O739" s="19"/>
    </row>
    <row r="740" spans="1:15" ht="10.5">
      <c r="A740" s="1">
        <v>160</v>
      </c>
      <c r="B740" s="1" t="str">
        <f>B483</f>
        <v>4554 AGRI, ADMIN</v>
      </c>
      <c r="C740" s="19"/>
      <c r="D740" s="19">
        <f>IF($B740=$B483,$F483)</f>
        <v>31906</v>
      </c>
      <c r="E740" s="93"/>
      <c r="F740" s="19"/>
      <c r="G740" s="19"/>
      <c r="H740" s="55">
        <f t="shared" si="85"/>
        <v>31906</v>
      </c>
      <c r="I740" s="48">
        <v>-31216</v>
      </c>
      <c r="J740" s="19">
        <f t="shared" si="88"/>
        <v>690</v>
      </c>
      <c r="L740" s="28"/>
      <c r="M740" s="28"/>
      <c r="O740" s="19"/>
    </row>
    <row r="741" spans="1:15" ht="10.5">
      <c r="A741" s="1">
        <v>161</v>
      </c>
      <c r="B741" s="1" t="str">
        <f>B484</f>
        <v>4660 TRANSPORTATION</v>
      </c>
      <c r="C741" s="19"/>
      <c r="D741" s="19">
        <f>IF($B741=$B484,$F484)</f>
        <v>2171234</v>
      </c>
      <c r="E741" s="93"/>
      <c r="F741" s="19"/>
      <c r="G741" s="19">
        <f>+F552</f>
        <v>191728</v>
      </c>
      <c r="H741" s="55">
        <f t="shared" si="85"/>
        <v>2362962</v>
      </c>
      <c r="I741" s="48">
        <v>109348</v>
      </c>
      <c r="J741" s="19">
        <f t="shared" si="88"/>
        <v>2472310</v>
      </c>
      <c r="L741" s="28"/>
      <c r="M741" s="28"/>
      <c r="O741" s="19"/>
    </row>
    <row r="742" spans="1:15" ht="10.5">
      <c r="A742" s="1">
        <v>162</v>
      </c>
      <c r="B742" s="1" t="str">
        <f aca="true" t="shared" si="89" ref="B742:B748">B490</f>
        <v>4680 B&amp;I INDUSTRIAL RELATIONS</v>
      </c>
      <c r="C742" s="19"/>
      <c r="D742" s="19">
        <f aca="true" t="shared" si="90" ref="D742:D765">IF($B742=$B490,$F490)</f>
        <v>39009</v>
      </c>
      <c r="E742" s="93"/>
      <c r="F742" s="19"/>
      <c r="G742" s="19"/>
      <c r="H742" s="55">
        <f t="shared" si="85"/>
        <v>39009</v>
      </c>
      <c r="I742" s="48">
        <v>25147</v>
      </c>
      <c r="J742" s="19">
        <f t="shared" si="88"/>
        <v>64156</v>
      </c>
      <c r="L742" s="28"/>
      <c r="M742" s="28"/>
      <c r="O742" s="19"/>
    </row>
    <row r="743" spans="1:15" ht="10.5">
      <c r="A743" s="1">
        <v>163</v>
      </c>
      <c r="B743" s="1" t="str">
        <f t="shared" si="89"/>
        <v>4681 DEPT OF BUS &amp; INDUSTRY</v>
      </c>
      <c r="C743" s="19"/>
      <c r="D743" s="19">
        <f t="shared" si="90"/>
        <v>40087</v>
      </c>
      <c r="E743" s="93"/>
      <c r="F743" s="19"/>
      <c r="G743" s="19"/>
      <c r="H743" s="55">
        <f t="shared" si="85"/>
        <v>40087</v>
      </c>
      <c r="I743" s="48">
        <v>25743</v>
      </c>
      <c r="J743" s="19">
        <f t="shared" si="88"/>
        <v>65830</v>
      </c>
      <c r="L743" s="28"/>
      <c r="M743" s="28"/>
      <c r="O743" s="19"/>
    </row>
    <row r="744" spans="1:15" ht="10.5">
      <c r="A744" s="1">
        <v>164</v>
      </c>
      <c r="B744" s="1" t="str">
        <f t="shared" si="89"/>
        <v>4684 B&amp;I SELF INSURED-WC</v>
      </c>
      <c r="C744" s="19"/>
      <c r="D744" s="19">
        <f t="shared" si="90"/>
        <v>0</v>
      </c>
      <c r="E744" s="93"/>
      <c r="F744" s="19"/>
      <c r="G744" s="19"/>
      <c r="H744" s="55">
        <f t="shared" si="85"/>
        <v>0</v>
      </c>
      <c r="I744" s="48"/>
      <c r="J744" s="19">
        <f t="shared" si="88"/>
        <v>0</v>
      </c>
      <c r="L744" s="28"/>
      <c r="M744" s="28"/>
      <c r="O744" s="19"/>
    </row>
    <row r="745" spans="1:15" ht="10.5">
      <c r="A745" s="1">
        <v>165</v>
      </c>
      <c r="B745" s="1" t="str">
        <f t="shared" si="89"/>
        <v>4687 OFC OF TRAFFIC SAFETY</v>
      </c>
      <c r="C745" s="19"/>
      <c r="D745" s="19">
        <f t="shared" si="90"/>
        <v>0</v>
      </c>
      <c r="E745" s="93"/>
      <c r="F745" s="19"/>
      <c r="G745" s="19"/>
      <c r="H745" s="55">
        <f t="shared" si="85"/>
        <v>0</v>
      </c>
      <c r="I745" s="48">
        <v>-23</v>
      </c>
      <c r="J745" s="19">
        <f t="shared" si="88"/>
        <v>-23</v>
      </c>
      <c r="L745" s="28"/>
      <c r="M745" s="28"/>
      <c r="O745" s="19"/>
    </row>
    <row r="746" spans="1:15" ht="10.5">
      <c r="A746" s="1">
        <v>166</v>
      </c>
      <c r="B746" s="1" t="str">
        <f t="shared" si="89"/>
        <v>4688 HIGHWAY SFTY PLAN</v>
      </c>
      <c r="C746" s="19"/>
      <c r="D746" s="19">
        <f t="shared" si="90"/>
        <v>0</v>
      </c>
      <c r="E746" s="93"/>
      <c r="F746" s="19"/>
      <c r="G746" s="19"/>
      <c r="H746" s="55">
        <f t="shared" si="85"/>
        <v>0</v>
      </c>
      <c r="I746" s="48"/>
      <c r="J746" s="19">
        <f t="shared" si="88"/>
        <v>0</v>
      </c>
      <c r="L746" s="28"/>
      <c r="M746" s="28"/>
      <c r="O746" s="19"/>
    </row>
    <row r="747" spans="1:15" ht="10.5">
      <c r="A747" s="1">
        <v>167</v>
      </c>
      <c r="B747" s="1" t="str">
        <f t="shared" si="89"/>
        <v>4689 BICYCLE SAFETY</v>
      </c>
      <c r="C747" s="19"/>
      <c r="D747" s="19">
        <f t="shared" si="90"/>
        <v>0</v>
      </c>
      <c r="E747" s="93"/>
      <c r="F747" s="19"/>
      <c r="G747" s="19"/>
      <c r="H747" s="55">
        <f t="shared" si="85"/>
        <v>0</v>
      </c>
      <c r="I747" s="48"/>
      <c r="J747" s="19">
        <f t="shared" si="88"/>
        <v>0</v>
      </c>
      <c r="L747" s="28"/>
      <c r="M747" s="28"/>
      <c r="O747" s="19"/>
    </row>
    <row r="748" spans="1:15" ht="10.5">
      <c r="A748" s="1">
        <v>168</v>
      </c>
      <c r="B748" s="1" t="str">
        <f t="shared" si="89"/>
        <v>4691 MOTORCYCLE SAFETY</v>
      </c>
      <c r="C748" s="19"/>
      <c r="D748" s="19">
        <f t="shared" si="90"/>
        <v>0</v>
      </c>
      <c r="E748" s="93"/>
      <c r="F748" s="19"/>
      <c r="G748" s="19"/>
      <c r="H748" s="55">
        <f t="shared" si="85"/>
        <v>0</v>
      </c>
      <c r="I748" s="48"/>
      <c r="J748" s="19">
        <f t="shared" si="88"/>
        <v>0</v>
      </c>
      <c r="L748" s="28"/>
      <c r="M748" s="28"/>
      <c r="O748" s="19"/>
    </row>
    <row r="749" spans="1:15" ht="10.5">
      <c r="A749" s="1">
        <v>169</v>
      </c>
      <c r="B749" s="1" t="str">
        <f aca="true" t="shared" si="91" ref="B749:B758">B497</f>
        <v>4706 PUBLIC SAFETY DIR</v>
      </c>
      <c r="C749" s="19"/>
      <c r="D749" s="19">
        <f t="shared" si="90"/>
        <v>416837</v>
      </c>
      <c r="E749" s="93"/>
      <c r="F749" s="19"/>
      <c r="G749" s="19"/>
      <c r="H749" s="55">
        <f t="shared" si="85"/>
        <v>416837</v>
      </c>
      <c r="I749" s="48">
        <v>24705</v>
      </c>
      <c r="J749" s="19">
        <f t="shared" si="88"/>
        <v>441542</v>
      </c>
      <c r="L749" s="28"/>
      <c r="M749" s="28"/>
      <c r="O749" s="19"/>
    </row>
    <row r="750" spans="1:15" ht="10.5">
      <c r="A750" s="1">
        <v>170</v>
      </c>
      <c r="B750" s="1" t="str">
        <f t="shared" si="91"/>
        <v>4709 CRIMINAL HISTORY REPOS</v>
      </c>
      <c r="C750" s="19"/>
      <c r="D750" s="19">
        <f t="shared" si="90"/>
        <v>0</v>
      </c>
      <c r="E750" s="93"/>
      <c r="F750" s="19"/>
      <c r="G750" s="19"/>
      <c r="H750" s="55">
        <f t="shared" si="85"/>
        <v>0</v>
      </c>
      <c r="I750" s="48"/>
      <c r="J750" s="19">
        <f t="shared" si="88"/>
        <v>0</v>
      </c>
      <c r="L750" s="28"/>
      <c r="M750" s="28"/>
      <c r="O750" s="19"/>
    </row>
    <row r="751" spans="1:15" ht="10.5">
      <c r="A751" s="1">
        <v>171</v>
      </c>
      <c r="B751" s="1" t="str">
        <f t="shared" si="91"/>
        <v>4713 DPS HIGHWAY PATROL</v>
      </c>
      <c r="C751" s="19"/>
      <c r="D751" s="19">
        <f t="shared" si="90"/>
        <v>353411</v>
      </c>
      <c r="E751" s="93"/>
      <c r="F751" s="19"/>
      <c r="G751" s="19"/>
      <c r="H751" s="55">
        <f t="shared" si="85"/>
        <v>353411</v>
      </c>
      <c r="I751" s="48">
        <v>-199080</v>
      </c>
      <c r="J751" s="19">
        <f t="shared" si="88"/>
        <v>154331</v>
      </c>
      <c r="L751" s="28"/>
      <c r="M751" s="28"/>
      <c r="O751" s="19"/>
    </row>
    <row r="752" spans="1:15" ht="10.5">
      <c r="A752" s="1">
        <v>172</v>
      </c>
      <c r="B752" s="1" t="str">
        <f t="shared" si="91"/>
        <v>4721 DPS HWY SAF GRANTS</v>
      </c>
      <c r="C752" s="19"/>
      <c r="D752" s="19">
        <f t="shared" si="90"/>
        <v>0</v>
      </c>
      <c r="E752" s="93"/>
      <c r="F752" s="19"/>
      <c r="G752" s="19"/>
      <c r="H752" s="55">
        <f t="shared" si="85"/>
        <v>0</v>
      </c>
      <c r="I752" s="48"/>
      <c r="J752" s="19">
        <f t="shared" si="88"/>
        <v>0</v>
      </c>
      <c r="L752" s="28"/>
      <c r="M752" s="28"/>
      <c r="O752" s="19"/>
    </row>
    <row r="753" spans="1:15" ht="10.5">
      <c r="A753" s="1">
        <v>173</v>
      </c>
      <c r="B753" s="1" t="str">
        <f t="shared" si="91"/>
        <v>4727 DPS CAPITOL POLICE</v>
      </c>
      <c r="C753" s="19"/>
      <c r="D753" s="19">
        <f t="shared" si="90"/>
        <v>1590</v>
      </c>
      <c r="E753" s="93"/>
      <c r="F753" s="19"/>
      <c r="G753" s="19"/>
      <c r="H753" s="55">
        <f t="shared" si="85"/>
        <v>1590</v>
      </c>
      <c r="I753" s="48">
        <v>-777</v>
      </c>
      <c r="J753" s="19">
        <f t="shared" si="88"/>
        <v>813</v>
      </c>
      <c r="L753" s="28"/>
      <c r="M753" s="28"/>
      <c r="O753" s="19"/>
    </row>
    <row r="754" spans="1:15" ht="10.5">
      <c r="A754" s="1">
        <v>174</v>
      </c>
      <c r="B754" s="1" t="str">
        <f t="shared" si="91"/>
        <v>4729 EMERGENCY RESPONSE</v>
      </c>
      <c r="C754" s="19"/>
      <c r="D754" s="19">
        <f t="shared" si="90"/>
        <v>11851</v>
      </c>
      <c r="E754" s="93"/>
      <c r="F754" s="19"/>
      <c r="G754" s="19"/>
      <c r="H754" s="55">
        <f t="shared" si="85"/>
        <v>11851</v>
      </c>
      <c r="I754" s="48">
        <v>-3460</v>
      </c>
      <c r="J754" s="19">
        <f t="shared" si="88"/>
        <v>8391</v>
      </c>
      <c r="L754" s="28"/>
      <c r="M754" s="28"/>
      <c r="O754" s="19"/>
    </row>
    <row r="755" spans="1:15" ht="10.5">
      <c r="A755" s="1">
        <v>175</v>
      </c>
      <c r="B755" s="1" t="str">
        <f t="shared" si="91"/>
        <v>4736 DPS JUSTICE GRANT</v>
      </c>
      <c r="C755" s="19"/>
      <c r="D755" s="19">
        <f t="shared" si="90"/>
        <v>0</v>
      </c>
      <c r="E755" s="93"/>
      <c r="F755" s="19"/>
      <c r="G755" s="19"/>
      <c r="H755" s="55">
        <f t="shared" si="85"/>
        <v>0</v>
      </c>
      <c r="I755" s="48"/>
      <c r="J755" s="19">
        <f t="shared" si="88"/>
        <v>0</v>
      </c>
      <c r="L755" s="28"/>
      <c r="M755" s="28"/>
      <c r="O755" s="19"/>
    </row>
    <row r="756" spans="1:15" ht="10.5">
      <c r="A756" s="1">
        <v>176</v>
      </c>
      <c r="B756" s="1" t="str">
        <f t="shared" si="91"/>
        <v>4744 DEPT OF MOTOR VEH</v>
      </c>
      <c r="C756" s="19"/>
      <c r="D756" s="19">
        <f t="shared" si="90"/>
        <v>904484</v>
      </c>
      <c r="E756" s="93"/>
      <c r="F756" s="19"/>
      <c r="G756" s="19"/>
      <c r="H756" s="55">
        <f t="shared" si="85"/>
        <v>904484</v>
      </c>
      <c r="I756" s="48">
        <v>117472</v>
      </c>
      <c r="J756" s="19">
        <f t="shared" si="88"/>
        <v>1021956</v>
      </c>
      <c r="L756" s="28"/>
      <c r="M756" s="28"/>
      <c r="O756" s="19"/>
    </row>
    <row r="757" spans="1:15" ht="10.5">
      <c r="A757" s="1">
        <v>177</v>
      </c>
      <c r="B757" s="1" t="str">
        <f t="shared" si="91"/>
        <v>4770 DETR EMP SEC DIV</v>
      </c>
      <c r="C757" s="19"/>
      <c r="D757" s="19">
        <f t="shared" si="90"/>
        <v>29781</v>
      </c>
      <c r="E757" s="93"/>
      <c r="F757" s="19"/>
      <c r="G757" s="19"/>
      <c r="H757" s="55">
        <f t="shared" si="85"/>
        <v>29781</v>
      </c>
      <c r="I757" s="48">
        <v>-14558</v>
      </c>
      <c r="J757" s="19">
        <f t="shared" si="88"/>
        <v>15223</v>
      </c>
      <c r="L757" s="28"/>
      <c r="M757" s="28"/>
      <c r="O757" s="19"/>
    </row>
    <row r="758" spans="1:15" ht="10.5">
      <c r="A758" s="1">
        <v>178</v>
      </c>
      <c r="B758" s="1" t="str">
        <f t="shared" si="91"/>
        <v>4821 PUB EMPLY RETIRE SYSTEM</v>
      </c>
      <c r="C758" s="19"/>
      <c r="D758" s="19">
        <f t="shared" si="90"/>
        <v>113744</v>
      </c>
      <c r="E758" s="93"/>
      <c r="F758" s="19"/>
      <c r="G758" s="19"/>
      <c r="H758" s="55">
        <f t="shared" si="85"/>
        <v>113744</v>
      </c>
      <c r="I758" s="48">
        <v>20347</v>
      </c>
      <c r="J758" s="19">
        <f t="shared" si="88"/>
        <v>134091</v>
      </c>
      <c r="L758" s="28"/>
      <c r="M758" s="28"/>
      <c r="O758" s="19"/>
    </row>
    <row r="759" spans="1:15" ht="10.5">
      <c r="A759" s="1">
        <v>179</v>
      </c>
      <c r="B759" s="1" t="str">
        <f aca="true" t="shared" si="92" ref="B759:B765">B507</f>
        <v>4868 ENERGY CONS</v>
      </c>
      <c r="C759" s="19"/>
      <c r="D759" s="19">
        <f t="shared" si="90"/>
        <v>0</v>
      </c>
      <c r="E759" s="93"/>
      <c r="F759" s="19"/>
      <c r="G759" s="19"/>
      <c r="H759" s="55">
        <f t="shared" si="85"/>
        <v>0</v>
      </c>
      <c r="I759" s="48">
        <v>-9371</v>
      </c>
      <c r="J759" s="19">
        <f t="shared" si="88"/>
        <v>-9371</v>
      </c>
      <c r="L759" s="28"/>
      <c r="M759" s="28"/>
      <c r="O759" s="19"/>
    </row>
    <row r="760" spans="1:15" ht="10.5">
      <c r="A760" s="1">
        <v>180</v>
      </c>
      <c r="B760" s="1" t="str">
        <f t="shared" si="92"/>
        <v>4883 BD OF EXAMINERS</v>
      </c>
      <c r="C760" s="19"/>
      <c r="D760" s="19">
        <f t="shared" si="90"/>
        <v>20805</v>
      </c>
      <c r="E760" s="93"/>
      <c r="F760" s="19"/>
      <c r="G760" s="19"/>
      <c r="H760" s="55">
        <f t="shared" si="85"/>
        <v>20805</v>
      </c>
      <c r="I760" s="48">
        <v>-6176</v>
      </c>
      <c r="J760" s="19">
        <f t="shared" si="88"/>
        <v>14629</v>
      </c>
      <c r="L760" s="28"/>
      <c r="M760" s="28"/>
      <c r="O760" s="19"/>
    </row>
    <row r="761" spans="1:15" ht="10.5">
      <c r="A761" s="1">
        <v>181</v>
      </c>
      <c r="B761" s="1" t="str">
        <f t="shared" si="92"/>
        <v>4895 CRIME VICTM</v>
      </c>
      <c r="C761" s="19"/>
      <c r="D761" s="19">
        <f t="shared" si="90"/>
        <v>3009</v>
      </c>
      <c r="E761" s="93"/>
      <c r="F761" s="19"/>
      <c r="G761" s="19"/>
      <c r="H761" s="55">
        <f t="shared" si="85"/>
        <v>3009</v>
      </c>
      <c r="I761" s="48">
        <v>2634</v>
      </c>
      <c r="J761" s="19">
        <f t="shared" si="88"/>
        <v>5643</v>
      </c>
      <c r="L761" s="28"/>
      <c r="M761" s="28"/>
      <c r="O761" s="19"/>
    </row>
    <row r="762" spans="1:15" ht="10.5">
      <c r="A762" s="1">
        <v>182</v>
      </c>
      <c r="B762" s="1" t="str">
        <f t="shared" si="92"/>
        <v>4980 JUNIOR LIVESTOCK SHOW</v>
      </c>
      <c r="C762" s="19"/>
      <c r="D762" s="19">
        <f t="shared" si="90"/>
        <v>16124</v>
      </c>
      <c r="E762" s="93"/>
      <c r="F762" s="19"/>
      <c r="G762" s="19"/>
      <c r="H762" s="55">
        <f t="shared" si="85"/>
        <v>16124</v>
      </c>
      <c r="I762" s="48">
        <v>11967</v>
      </c>
      <c r="J762" s="19">
        <f t="shared" si="88"/>
        <v>28091</v>
      </c>
      <c r="L762" s="28"/>
      <c r="M762" s="28"/>
      <c r="O762" s="19"/>
    </row>
    <row r="763" spans="1:15" ht="10.5">
      <c r="A763" s="1">
        <v>183</v>
      </c>
      <c r="B763" s="1" t="str">
        <f t="shared" si="92"/>
        <v>5030 CA HIST PRES COMSTOCK DIST</v>
      </c>
      <c r="C763" s="19"/>
      <c r="D763" s="19">
        <f t="shared" si="90"/>
        <v>6167</v>
      </c>
      <c r="E763" s="93"/>
      <c r="F763" s="19"/>
      <c r="G763" s="19"/>
      <c r="H763" s="55">
        <f t="shared" si="85"/>
        <v>6167</v>
      </c>
      <c r="I763" s="48">
        <v>-70</v>
      </c>
      <c r="J763" s="19">
        <f t="shared" si="88"/>
        <v>6097</v>
      </c>
      <c r="L763" s="28"/>
      <c r="M763" s="28"/>
      <c r="O763" s="19"/>
    </row>
    <row r="764" spans="1:15" ht="10.5">
      <c r="A764" s="1">
        <v>184</v>
      </c>
      <c r="B764" s="1" t="str">
        <f t="shared" si="92"/>
        <v>6215 EMPLOYEE MGMNT COMM</v>
      </c>
      <c r="C764" s="19"/>
      <c r="D764" s="19">
        <f t="shared" si="90"/>
        <v>64971</v>
      </c>
      <c r="E764" s="93"/>
      <c r="F764" s="19"/>
      <c r="G764" s="19"/>
      <c r="H764" s="55">
        <f t="shared" si="85"/>
        <v>64971</v>
      </c>
      <c r="I764" s="48">
        <v>10909</v>
      </c>
      <c r="J764" s="19">
        <f t="shared" si="88"/>
        <v>75880</v>
      </c>
      <c r="L764" s="28"/>
      <c r="M764" s="28"/>
      <c r="O764" s="19"/>
    </row>
    <row r="765" spans="1:15" ht="10.5">
      <c r="A765" s="1">
        <v>185</v>
      </c>
      <c r="B765" s="1" t="str">
        <f t="shared" si="92"/>
        <v>GENERAL GOVERNMENT</v>
      </c>
      <c r="C765" s="51"/>
      <c r="D765" s="51">
        <f t="shared" si="90"/>
        <v>439826</v>
      </c>
      <c r="E765" s="94"/>
      <c r="F765" s="51"/>
      <c r="G765" s="51"/>
      <c r="H765" s="90">
        <f t="shared" si="85"/>
        <v>439826</v>
      </c>
      <c r="I765" s="91">
        <v>-428491</v>
      </c>
      <c r="J765" s="51">
        <f t="shared" si="88"/>
        <v>11335</v>
      </c>
      <c r="L765" s="28"/>
      <c r="M765" s="28"/>
      <c r="O765" s="19"/>
    </row>
    <row r="766" spans="13:15" ht="10.5">
      <c r="M766" s="28"/>
      <c r="O766" s="19"/>
    </row>
    <row r="767" spans="1:15" ht="11.25" thickBot="1">
      <c r="A767" s="2" t="s">
        <v>160</v>
      </c>
      <c r="C767" s="71">
        <f>SUM(C561:C765)</f>
        <v>1134830</v>
      </c>
      <c r="D767" s="71">
        <f>SUM(D561:D765)</f>
        <v>21984541</v>
      </c>
      <c r="E767" s="71">
        <f>SUM(E561:E763)</f>
        <v>0</v>
      </c>
      <c r="F767" s="71">
        <f>SUM(F561:F765)</f>
        <v>365906</v>
      </c>
      <c r="G767" s="71">
        <f>SUM(G561:G765)</f>
        <v>191728</v>
      </c>
      <c r="H767" s="71">
        <f>SUM(H561:H765)</f>
        <v>23677005</v>
      </c>
      <c r="I767" s="71">
        <f>SUM(I561:I765)</f>
        <v>-1866347</v>
      </c>
      <c r="J767" s="71">
        <f>SUM(J561:J765)</f>
        <v>21810658</v>
      </c>
      <c r="K767" s="63"/>
      <c r="M767" s="28"/>
      <c r="O767" s="19"/>
    </row>
    <row r="768" spans="13:15" ht="11.25" thickTop="1">
      <c r="M768" s="28"/>
      <c r="O768" s="19"/>
    </row>
    <row r="769" spans="13:15" ht="10.5">
      <c r="M769" s="28"/>
      <c r="O769" s="19"/>
    </row>
    <row r="770" spans="13:15" ht="10.5">
      <c r="M770" s="28"/>
      <c r="O770" s="19"/>
    </row>
    <row r="771" spans="13:15" ht="10.5">
      <c r="M771" s="28"/>
      <c r="O771" s="19"/>
    </row>
    <row r="772" spans="13:15" ht="10.5">
      <c r="M772" s="28"/>
      <c r="O772" s="19"/>
    </row>
    <row r="773" spans="13:15" ht="10.5">
      <c r="M773" s="28"/>
      <c r="O773" s="19"/>
    </row>
    <row r="774" spans="13:15" ht="10.5">
      <c r="M774" s="28"/>
      <c r="O774" s="19"/>
    </row>
    <row r="775" spans="13:15" ht="10.5">
      <c r="M775" s="28"/>
      <c r="O775" s="19"/>
    </row>
    <row r="776" spans="13:15" ht="10.5">
      <c r="M776" s="28"/>
      <c r="O776" s="19"/>
    </row>
    <row r="777" spans="13:15" ht="10.5">
      <c r="M777" s="28"/>
      <c r="O777" s="19"/>
    </row>
    <row r="778" spans="13:15" ht="10.5">
      <c r="M778" s="28"/>
      <c r="O778" s="19"/>
    </row>
    <row r="779" spans="13:15" ht="10.5">
      <c r="M779" s="28"/>
      <c r="O779" s="19"/>
    </row>
    <row r="780" spans="13:15" ht="10.5">
      <c r="M780" s="28"/>
      <c r="O780" s="19"/>
    </row>
    <row r="781" spans="13:15" ht="10.5">
      <c r="M781" s="28"/>
      <c r="O781" s="19"/>
    </row>
    <row r="782" spans="13:15" ht="10.5">
      <c r="M782" s="28"/>
      <c r="O782" s="19"/>
    </row>
    <row r="783" spans="13:15" ht="10.5">
      <c r="M783" s="28"/>
      <c r="O783" s="19"/>
    </row>
    <row r="784" spans="13:15" ht="10.5">
      <c r="M784" s="28"/>
      <c r="O784" s="19"/>
    </row>
    <row r="785" spans="13:15" ht="10.5">
      <c r="M785" s="28"/>
      <c r="O785" s="19"/>
    </row>
    <row r="786" spans="13:15" ht="10.5">
      <c r="M786" s="28"/>
      <c r="O786" s="19"/>
    </row>
    <row r="787" spans="13:15" ht="10.5">
      <c r="M787" s="28"/>
      <c r="O787" s="19"/>
    </row>
    <row r="788" spans="13:15" ht="10.5">
      <c r="M788" s="28"/>
      <c r="O788" s="19"/>
    </row>
    <row r="789" spans="13:15" ht="10.5">
      <c r="M789" s="28"/>
      <c r="O789" s="19"/>
    </row>
    <row r="790" spans="13:15" ht="10.5">
      <c r="M790" s="28"/>
      <c r="O790" s="19"/>
    </row>
    <row r="791" spans="13:15" ht="10.5">
      <c r="M791" s="28"/>
      <c r="O791" s="19"/>
    </row>
    <row r="792" spans="13:15" ht="10.5">
      <c r="M792" s="28"/>
      <c r="O792" s="19"/>
    </row>
    <row r="793" spans="13:15" ht="10.5">
      <c r="M793" s="28"/>
      <c r="O793" s="19"/>
    </row>
    <row r="794" spans="13:15" ht="10.5">
      <c r="M794" s="28"/>
      <c r="O794" s="19"/>
    </row>
    <row r="795" spans="13:15" ht="10.5">
      <c r="M795" s="28"/>
      <c r="O795" s="19"/>
    </row>
    <row r="796" spans="13:15" ht="10.5">
      <c r="M796" s="28"/>
      <c r="O796" s="19"/>
    </row>
    <row r="797" spans="13:15" ht="10.5">
      <c r="M797" s="28"/>
      <c r="O797" s="19"/>
    </row>
    <row r="798" ht="10.5">
      <c r="M798" s="28"/>
    </row>
    <row r="799" ht="10.5">
      <c r="M799" s="28"/>
    </row>
    <row r="800" ht="10.5">
      <c r="M800" s="28"/>
    </row>
    <row r="801" ht="10.5">
      <c r="M801" s="28"/>
    </row>
    <row r="802" ht="10.5">
      <c r="M802" s="28"/>
    </row>
    <row r="803" ht="10.5">
      <c r="M803" s="28"/>
    </row>
    <row r="804" ht="10.5">
      <c r="M804" s="28"/>
    </row>
    <row r="805" ht="10.5">
      <c r="M805" s="28"/>
    </row>
    <row r="806" ht="10.5">
      <c r="M806" s="28"/>
    </row>
    <row r="807" ht="10.5">
      <c r="M807" s="28"/>
    </row>
    <row r="808" ht="10.5">
      <c r="M808" s="28"/>
    </row>
    <row r="809" ht="10.5">
      <c r="M809" s="28"/>
    </row>
    <row r="810" ht="10.5">
      <c r="M810" s="28"/>
    </row>
    <row r="811" ht="10.5">
      <c r="M811" s="28"/>
    </row>
    <row r="812" ht="10.5">
      <c r="M812" s="28"/>
    </row>
    <row r="813" ht="10.5">
      <c r="M813" s="28"/>
    </row>
    <row r="814" ht="10.5">
      <c r="M814" s="28"/>
    </row>
    <row r="815" ht="10.5">
      <c r="M815" s="28"/>
    </row>
    <row r="816" ht="10.5">
      <c r="M816" s="28"/>
    </row>
    <row r="817" ht="10.5">
      <c r="M817" s="28"/>
    </row>
    <row r="818" ht="10.5">
      <c r="M818" s="28"/>
    </row>
    <row r="819" ht="10.5">
      <c r="M819" s="28"/>
    </row>
    <row r="820" ht="10.5">
      <c r="M820" s="28"/>
    </row>
    <row r="821" ht="10.5">
      <c r="M821" s="28"/>
    </row>
    <row r="822" ht="10.5">
      <c r="M822" s="28"/>
    </row>
    <row r="823" ht="10.5">
      <c r="M823" s="28"/>
    </row>
    <row r="824" ht="10.5">
      <c r="M824" s="28"/>
    </row>
    <row r="825" ht="10.5">
      <c r="M825" s="28"/>
    </row>
    <row r="826" ht="10.5">
      <c r="M826" s="28"/>
    </row>
    <row r="827" ht="10.5">
      <c r="M827" s="28"/>
    </row>
    <row r="828" ht="10.5">
      <c r="M828" s="28"/>
    </row>
    <row r="829" ht="10.5">
      <c r="M829" s="28"/>
    </row>
    <row r="830" ht="10.5">
      <c r="M830" s="28"/>
    </row>
    <row r="831" ht="10.5">
      <c r="M831" s="28"/>
    </row>
    <row r="832" ht="10.5">
      <c r="M832" s="28"/>
    </row>
    <row r="833" ht="10.5">
      <c r="M833" s="28"/>
    </row>
    <row r="834" ht="10.5">
      <c r="M834" s="28"/>
    </row>
    <row r="835" ht="10.5">
      <c r="M835" s="28"/>
    </row>
    <row r="836" ht="10.5">
      <c r="M836" s="28"/>
    </row>
    <row r="837" ht="10.5">
      <c r="M837" s="28"/>
    </row>
    <row r="838" ht="10.5">
      <c r="M838" s="28"/>
    </row>
    <row r="839" ht="10.5">
      <c r="M839" s="28"/>
    </row>
    <row r="840" ht="10.5">
      <c r="M840" s="28"/>
    </row>
    <row r="841" ht="10.5">
      <c r="M841" s="28"/>
    </row>
    <row r="842" ht="10.5">
      <c r="M842" s="28"/>
    </row>
    <row r="843" ht="10.5">
      <c r="M843" s="28"/>
    </row>
    <row r="844" ht="10.5">
      <c r="M844" s="28"/>
    </row>
    <row r="845" ht="10.5">
      <c r="M845" s="28"/>
    </row>
    <row r="846" ht="10.5">
      <c r="M846" s="28"/>
    </row>
    <row r="847" ht="10.5">
      <c r="M847" s="28"/>
    </row>
    <row r="848" ht="10.5">
      <c r="M848" s="28"/>
    </row>
    <row r="849" ht="10.5">
      <c r="M849" s="28"/>
    </row>
    <row r="850" ht="10.5">
      <c r="M850" s="28"/>
    </row>
    <row r="851" ht="10.5">
      <c r="M851" s="28"/>
    </row>
    <row r="852" ht="10.5">
      <c r="M852" s="28"/>
    </row>
    <row r="853" ht="10.5">
      <c r="M853" s="28"/>
    </row>
    <row r="854" ht="10.5">
      <c r="M854" s="28"/>
    </row>
    <row r="855" ht="10.5">
      <c r="M855" s="28"/>
    </row>
    <row r="856" ht="10.5">
      <c r="M856" s="28"/>
    </row>
    <row r="857" ht="10.5">
      <c r="M857" s="28"/>
    </row>
    <row r="858" ht="10.5">
      <c r="M858" s="28"/>
    </row>
    <row r="859" ht="10.5">
      <c r="M859" s="28"/>
    </row>
    <row r="860" ht="10.5">
      <c r="M860" s="28"/>
    </row>
    <row r="861" ht="10.5">
      <c r="M861" s="28"/>
    </row>
    <row r="862" ht="10.5">
      <c r="M862" s="28"/>
    </row>
    <row r="863" ht="10.5">
      <c r="M863" s="28"/>
    </row>
    <row r="864" ht="10.5">
      <c r="M864" s="28"/>
    </row>
    <row r="865" ht="10.5">
      <c r="M865" s="28"/>
    </row>
    <row r="866" ht="10.5">
      <c r="M866" s="28"/>
    </row>
    <row r="867" ht="10.5">
      <c r="M867" s="28"/>
    </row>
    <row r="868" ht="10.5">
      <c r="M868" s="28"/>
    </row>
    <row r="869" ht="10.5">
      <c r="M869" s="28"/>
    </row>
    <row r="870" ht="10.5">
      <c r="M870" s="28"/>
    </row>
    <row r="871" ht="10.5">
      <c r="M871" s="28"/>
    </row>
    <row r="872" ht="10.5">
      <c r="M872" s="28"/>
    </row>
    <row r="873" ht="10.5">
      <c r="M873" s="28"/>
    </row>
    <row r="874" ht="10.5">
      <c r="M874" s="28"/>
    </row>
    <row r="875" ht="10.5">
      <c r="M875" s="28"/>
    </row>
    <row r="876" ht="10.5">
      <c r="M876" s="28"/>
    </row>
    <row r="877" ht="10.5">
      <c r="M877" s="28"/>
    </row>
    <row r="878" ht="10.5">
      <c r="M878" s="28"/>
    </row>
    <row r="879" ht="10.5">
      <c r="M879" s="28"/>
    </row>
    <row r="880" ht="10.5">
      <c r="M880" s="28"/>
    </row>
    <row r="881" ht="10.5">
      <c r="M881" s="28"/>
    </row>
    <row r="882" ht="10.5">
      <c r="M882" s="28"/>
    </row>
    <row r="883" ht="10.5">
      <c r="M883" s="28"/>
    </row>
    <row r="884" ht="10.5">
      <c r="M884" s="28"/>
    </row>
    <row r="885" ht="10.5">
      <c r="M885" s="28"/>
    </row>
    <row r="886" ht="10.5">
      <c r="M886" s="28"/>
    </row>
    <row r="887" ht="10.5">
      <c r="M887" s="28"/>
    </row>
    <row r="888" ht="10.5">
      <c r="M888" s="28"/>
    </row>
    <row r="889" ht="10.5">
      <c r="M889" s="28"/>
    </row>
    <row r="890" ht="10.5">
      <c r="M890" s="28"/>
    </row>
    <row r="891" ht="10.5">
      <c r="M891" s="28"/>
    </row>
    <row r="892" ht="10.5">
      <c r="M892" s="28"/>
    </row>
    <row r="893" ht="10.5">
      <c r="M893" s="28"/>
    </row>
    <row r="894" ht="10.5">
      <c r="M894" s="28"/>
    </row>
    <row r="895" ht="10.5">
      <c r="M895" s="28"/>
    </row>
    <row r="896" ht="10.5">
      <c r="M896" s="28"/>
    </row>
    <row r="897" ht="10.5">
      <c r="M897" s="28"/>
    </row>
    <row r="898" ht="10.5">
      <c r="M898" s="28"/>
    </row>
    <row r="899" ht="10.5">
      <c r="M899" s="28"/>
    </row>
    <row r="900" ht="10.5">
      <c r="M900" s="28"/>
    </row>
    <row r="901" ht="10.5">
      <c r="M901" s="28"/>
    </row>
    <row r="902" ht="10.5">
      <c r="M902" s="28"/>
    </row>
    <row r="903" ht="10.5">
      <c r="M903" s="28"/>
    </row>
    <row r="904" ht="10.5">
      <c r="M904" s="28"/>
    </row>
    <row r="905" ht="10.5">
      <c r="M905" s="28"/>
    </row>
    <row r="906" ht="10.5">
      <c r="M906" s="28"/>
    </row>
    <row r="907" ht="10.5">
      <c r="M907" s="28"/>
    </row>
    <row r="908" ht="10.5">
      <c r="M908" s="28"/>
    </row>
    <row r="909" ht="10.5">
      <c r="M909" s="28"/>
    </row>
    <row r="910" ht="10.5">
      <c r="M910" s="28"/>
    </row>
    <row r="911" ht="10.5">
      <c r="M911" s="28"/>
    </row>
    <row r="912" ht="10.5">
      <c r="M912" s="28"/>
    </row>
    <row r="913" ht="10.5">
      <c r="M913" s="28"/>
    </row>
    <row r="914" ht="10.5">
      <c r="M914" s="28"/>
    </row>
    <row r="915" ht="10.5">
      <c r="M915" s="28"/>
    </row>
    <row r="916" ht="10.5">
      <c r="M916" s="28"/>
    </row>
    <row r="917" ht="10.5">
      <c r="M917" s="28"/>
    </row>
    <row r="918" ht="10.5">
      <c r="M918" s="28"/>
    </row>
    <row r="919" ht="10.5">
      <c r="M919" s="28"/>
    </row>
    <row r="920" ht="10.5">
      <c r="M920" s="28"/>
    </row>
    <row r="921" ht="10.5">
      <c r="M921" s="28"/>
    </row>
    <row r="922" ht="10.5">
      <c r="M922" s="28"/>
    </row>
    <row r="923" ht="10.5">
      <c r="M923" s="28"/>
    </row>
    <row r="924" ht="10.5">
      <c r="M924" s="28"/>
    </row>
    <row r="925" ht="10.5">
      <c r="M925" s="28"/>
    </row>
    <row r="926" ht="10.5">
      <c r="M926" s="28"/>
    </row>
    <row r="927" ht="10.5">
      <c r="M927" s="28"/>
    </row>
    <row r="928" ht="10.5">
      <c r="M928" s="28"/>
    </row>
    <row r="929" ht="10.5">
      <c r="M929" s="28"/>
    </row>
    <row r="930" ht="10.5">
      <c r="M930" s="28"/>
    </row>
    <row r="931" ht="10.5">
      <c r="M931" s="28"/>
    </row>
    <row r="932" ht="10.5">
      <c r="M932" s="28"/>
    </row>
    <row r="933" ht="10.5">
      <c r="M933" s="28"/>
    </row>
    <row r="934" ht="10.5">
      <c r="M934" s="28"/>
    </row>
    <row r="935" ht="10.5">
      <c r="M935" s="28"/>
    </row>
    <row r="936" ht="10.5">
      <c r="M936" s="28"/>
    </row>
    <row r="937" ht="10.5">
      <c r="M937" s="28"/>
    </row>
    <row r="938" ht="10.5">
      <c r="M938" s="28"/>
    </row>
    <row r="939" ht="10.5">
      <c r="M939" s="28"/>
    </row>
    <row r="940" ht="10.5">
      <c r="M940" s="28"/>
    </row>
    <row r="941" ht="10.5">
      <c r="M941" s="28"/>
    </row>
    <row r="942" ht="10.5">
      <c r="M942" s="28"/>
    </row>
    <row r="943" ht="10.5">
      <c r="M943" s="28"/>
    </row>
    <row r="944" ht="10.5">
      <c r="M944" s="28"/>
    </row>
    <row r="945" ht="10.5">
      <c r="M945" s="28"/>
    </row>
    <row r="946" ht="10.5">
      <c r="M946" s="28"/>
    </row>
    <row r="947" ht="10.5">
      <c r="M947" s="28"/>
    </row>
    <row r="948" ht="10.5">
      <c r="M948" s="28"/>
    </row>
    <row r="949" ht="10.5">
      <c r="M949" s="28"/>
    </row>
    <row r="950" ht="10.5">
      <c r="M950" s="28"/>
    </row>
    <row r="951" ht="10.5">
      <c r="M951" s="28"/>
    </row>
    <row r="952" ht="10.5">
      <c r="M952" s="28"/>
    </row>
    <row r="953" ht="10.5">
      <c r="M953" s="28"/>
    </row>
    <row r="954" ht="10.5">
      <c r="M954" s="28"/>
    </row>
    <row r="955" ht="10.5">
      <c r="M955" s="28"/>
    </row>
    <row r="956" ht="10.5">
      <c r="M956" s="28"/>
    </row>
    <row r="957" ht="10.5">
      <c r="M957" s="28"/>
    </row>
    <row r="958" ht="10.5">
      <c r="M958" s="28"/>
    </row>
    <row r="959" ht="10.5">
      <c r="M959" s="28"/>
    </row>
    <row r="960" ht="10.5">
      <c r="M960" s="28"/>
    </row>
    <row r="961" ht="10.5">
      <c r="M961" s="28"/>
    </row>
    <row r="962" ht="10.5">
      <c r="M962" s="28"/>
    </row>
    <row r="963" ht="10.5">
      <c r="M963" s="28"/>
    </row>
    <row r="964" ht="10.5">
      <c r="M964" s="28"/>
    </row>
    <row r="965" ht="10.5">
      <c r="M965" s="28"/>
    </row>
    <row r="966" ht="10.5">
      <c r="M966" s="28"/>
    </row>
    <row r="967" ht="10.5">
      <c r="M967" s="28"/>
    </row>
    <row r="968" ht="10.5">
      <c r="M968" s="28"/>
    </row>
    <row r="969" ht="10.5">
      <c r="M969" s="28"/>
    </row>
    <row r="970" ht="10.5">
      <c r="M970" s="28"/>
    </row>
    <row r="971" ht="10.5">
      <c r="M971" s="28"/>
    </row>
    <row r="972" ht="10.5">
      <c r="M972" s="28"/>
    </row>
    <row r="973" ht="10.5">
      <c r="M973" s="28"/>
    </row>
    <row r="974" ht="10.5">
      <c r="M974" s="28"/>
    </row>
    <row r="975" ht="10.5">
      <c r="M975" s="28"/>
    </row>
    <row r="976" ht="10.5">
      <c r="M976" s="28"/>
    </row>
    <row r="977" ht="10.5">
      <c r="M977" s="28"/>
    </row>
    <row r="978" ht="10.5">
      <c r="M978" s="28"/>
    </row>
    <row r="979" ht="10.5">
      <c r="M979" s="28"/>
    </row>
    <row r="980" ht="10.5">
      <c r="M980" s="28"/>
    </row>
    <row r="981" ht="10.5">
      <c r="M981" s="28"/>
    </row>
    <row r="982" ht="10.5">
      <c r="M982" s="28"/>
    </row>
    <row r="983" ht="10.5">
      <c r="M983" s="28"/>
    </row>
    <row r="984" ht="10.5">
      <c r="M984" s="28"/>
    </row>
    <row r="985" ht="10.5">
      <c r="M985" s="28"/>
    </row>
    <row r="986" ht="10.5">
      <c r="M986" s="28"/>
    </row>
    <row r="987" ht="10.5">
      <c r="M987" s="28"/>
    </row>
    <row r="988" ht="10.5">
      <c r="M988" s="28"/>
    </row>
    <row r="989" ht="10.5">
      <c r="M989" s="28"/>
    </row>
    <row r="990" ht="10.5">
      <c r="M990" s="28"/>
    </row>
    <row r="991" ht="10.5">
      <c r="M991" s="28"/>
    </row>
    <row r="992" ht="10.5">
      <c r="M992" s="28"/>
    </row>
    <row r="993" ht="10.5">
      <c r="M993" s="28"/>
    </row>
    <row r="994" ht="10.5">
      <c r="M994" s="28"/>
    </row>
    <row r="995" ht="10.5">
      <c r="M995" s="28"/>
    </row>
    <row r="996" ht="10.5">
      <c r="M996" s="28"/>
    </row>
    <row r="997" ht="10.5">
      <c r="M997" s="28"/>
    </row>
    <row r="998" ht="10.5">
      <c r="M998" s="28"/>
    </row>
    <row r="999" ht="10.5">
      <c r="M999" s="28"/>
    </row>
    <row r="1000" ht="10.5">
      <c r="M1000" s="28"/>
    </row>
    <row r="1001" ht="10.5">
      <c r="M1001" s="28"/>
    </row>
    <row r="1002" ht="10.5">
      <c r="M1002" s="28"/>
    </row>
    <row r="1003" ht="10.5">
      <c r="M1003" s="28"/>
    </row>
    <row r="1004" ht="10.5">
      <c r="M1004" s="28"/>
    </row>
    <row r="1005" ht="10.5">
      <c r="M1005" s="28"/>
    </row>
    <row r="1006" ht="10.5">
      <c r="M1006" s="28"/>
    </row>
    <row r="1007" ht="10.5">
      <c r="M1007" s="28"/>
    </row>
    <row r="1008" ht="10.5">
      <c r="M1008" s="28"/>
    </row>
    <row r="1009" ht="10.5">
      <c r="M1009" s="28"/>
    </row>
    <row r="1010" ht="10.5">
      <c r="M1010" s="28"/>
    </row>
    <row r="1011" ht="10.5">
      <c r="M1011" s="28"/>
    </row>
    <row r="1012" ht="10.5">
      <c r="M1012" s="28"/>
    </row>
    <row r="1013" ht="10.5">
      <c r="M1013" s="28"/>
    </row>
    <row r="1014" ht="10.5">
      <c r="M1014" s="28"/>
    </row>
    <row r="1015" ht="10.5">
      <c r="M1015" s="28"/>
    </row>
    <row r="1016" ht="10.5">
      <c r="M1016" s="28"/>
    </row>
    <row r="1017" ht="10.5">
      <c r="M1017" s="28"/>
    </row>
    <row r="1018" ht="10.5">
      <c r="M1018" s="28"/>
    </row>
    <row r="1019" ht="10.5">
      <c r="M1019" s="28"/>
    </row>
    <row r="1020" ht="10.5">
      <c r="M1020" s="28"/>
    </row>
    <row r="1021" ht="10.5">
      <c r="M1021" s="28"/>
    </row>
    <row r="1022" ht="10.5">
      <c r="M1022" s="28"/>
    </row>
    <row r="1023" ht="10.5">
      <c r="M1023" s="28"/>
    </row>
    <row r="1024" ht="10.5">
      <c r="M1024" s="28"/>
    </row>
    <row r="1025" ht="10.5">
      <c r="M1025" s="28"/>
    </row>
    <row r="1026" ht="10.5">
      <c r="M1026" s="28"/>
    </row>
    <row r="1027" ht="10.5">
      <c r="M1027" s="28"/>
    </row>
    <row r="1028" ht="10.5">
      <c r="M1028" s="28"/>
    </row>
    <row r="1029" ht="10.5">
      <c r="M1029" s="28"/>
    </row>
    <row r="1030" ht="10.5">
      <c r="M1030" s="28"/>
    </row>
    <row r="1031" ht="10.5">
      <c r="M1031" s="28"/>
    </row>
    <row r="1032" ht="10.5">
      <c r="M1032" s="28"/>
    </row>
    <row r="1033" ht="10.5">
      <c r="M1033" s="28"/>
    </row>
    <row r="1034" ht="10.5">
      <c r="M1034" s="28"/>
    </row>
    <row r="1035" ht="10.5">
      <c r="M1035" s="28"/>
    </row>
    <row r="1036" ht="10.5">
      <c r="M1036" s="28"/>
    </row>
    <row r="1037" ht="10.5">
      <c r="M1037" s="28"/>
    </row>
    <row r="1038" ht="10.5">
      <c r="M1038" s="28"/>
    </row>
    <row r="1039" ht="10.5">
      <c r="M1039" s="28"/>
    </row>
    <row r="1040" ht="10.5">
      <c r="M1040" s="28"/>
    </row>
    <row r="1041" ht="10.5">
      <c r="M1041" s="28"/>
    </row>
    <row r="1042" ht="10.5">
      <c r="M1042" s="28"/>
    </row>
    <row r="1043" ht="10.5">
      <c r="M1043" s="28"/>
    </row>
    <row r="1044" ht="10.5">
      <c r="M1044" s="28"/>
    </row>
    <row r="1045" ht="10.5">
      <c r="M1045" s="28"/>
    </row>
    <row r="1046" ht="10.5">
      <c r="M1046" s="28"/>
    </row>
    <row r="1047" ht="10.5">
      <c r="M1047" s="28"/>
    </row>
    <row r="1048" ht="10.5">
      <c r="M1048" s="28"/>
    </row>
    <row r="1049" ht="10.5">
      <c r="M1049" s="28"/>
    </row>
    <row r="1050" ht="10.5">
      <c r="M1050" s="28"/>
    </row>
    <row r="1051" ht="10.5">
      <c r="M1051" s="28"/>
    </row>
    <row r="1052" ht="10.5">
      <c r="M1052" s="28"/>
    </row>
    <row r="1053" ht="10.5">
      <c r="M1053" s="28"/>
    </row>
    <row r="1054" ht="10.5">
      <c r="M1054" s="28"/>
    </row>
    <row r="1055" ht="10.5">
      <c r="M1055" s="28"/>
    </row>
    <row r="1056" ht="10.5">
      <c r="M1056" s="28"/>
    </row>
    <row r="1057" ht="10.5">
      <c r="M1057" s="28"/>
    </row>
    <row r="1058" ht="10.5">
      <c r="M1058" s="28"/>
    </row>
    <row r="1059" ht="10.5">
      <c r="M1059" s="28"/>
    </row>
    <row r="1060" ht="10.5">
      <c r="M1060" s="28"/>
    </row>
    <row r="1061" ht="10.5">
      <c r="M1061" s="28"/>
    </row>
    <row r="1062" ht="10.5">
      <c r="M1062" s="28"/>
    </row>
    <row r="1063" ht="10.5">
      <c r="M1063" s="28"/>
    </row>
    <row r="1064" ht="10.5">
      <c r="M1064" s="28"/>
    </row>
    <row r="1065" ht="10.5">
      <c r="M1065" s="28"/>
    </row>
    <row r="1066" ht="10.5">
      <c r="M1066" s="28"/>
    </row>
    <row r="1067" ht="10.5">
      <c r="M1067" s="28"/>
    </row>
    <row r="1068" ht="10.5">
      <c r="M1068" s="28"/>
    </row>
    <row r="1069" ht="10.5">
      <c r="M1069" s="28"/>
    </row>
    <row r="1070" ht="10.5">
      <c r="M1070" s="28"/>
    </row>
    <row r="1071" ht="10.5">
      <c r="M1071" s="28"/>
    </row>
    <row r="1072" ht="10.5">
      <c r="M1072" s="28"/>
    </row>
    <row r="1073" ht="10.5">
      <c r="M1073" s="28"/>
    </row>
    <row r="1074" ht="10.5">
      <c r="M1074" s="28"/>
    </row>
    <row r="1075" ht="10.5">
      <c r="M1075" s="28"/>
    </row>
    <row r="1076" ht="10.5">
      <c r="M1076" s="28"/>
    </row>
    <row r="1077" ht="10.5">
      <c r="M1077" s="28"/>
    </row>
    <row r="1078" ht="10.5">
      <c r="M1078" s="28"/>
    </row>
    <row r="1079" ht="10.5">
      <c r="M1079" s="28"/>
    </row>
    <row r="1080" ht="10.5">
      <c r="M1080" s="28"/>
    </row>
    <row r="1081" ht="10.5">
      <c r="M1081" s="28"/>
    </row>
    <row r="1082" ht="10.5">
      <c r="M1082" s="28"/>
    </row>
    <row r="1083" ht="10.5">
      <c r="M1083" s="28"/>
    </row>
    <row r="1084" ht="10.5">
      <c r="M1084" s="28"/>
    </row>
    <row r="1085" ht="10.5">
      <c r="M1085" s="28"/>
    </row>
    <row r="1086" ht="10.5">
      <c r="M1086" s="28"/>
    </row>
    <row r="1087" ht="10.5">
      <c r="M1087" s="28"/>
    </row>
  </sheetData>
  <sheetProtection/>
  <mergeCells count="16">
    <mergeCell ref="F20:L20"/>
    <mergeCell ref="F21:L21"/>
    <mergeCell ref="F34:L34"/>
    <mergeCell ref="R629:X629"/>
    <mergeCell ref="F163:L163"/>
    <mergeCell ref="F206:L206"/>
    <mergeCell ref="R676:X676"/>
    <mergeCell ref="B23:D23"/>
    <mergeCell ref="F23:L23"/>
    <mergeCell ref="F240:L240"/>
    <mergeCell ref="S173:Y173"/>
    <mergeCell ref="S130:Y130"/>
    <mergeCell ref="F33:L33"/>
    <mergeCell ref="F241:L241"/>
    <mergeCell ref="F77:L77"/>
    <mergeCell ref="F120:L120"/>
  </mergeCells>
  <printOptions/>
  <pageMargins left="0.75" right="0.75" top="1" bottom="1" header="0.5" footer="0.5"/>
  <pageSetup horizontalDpi="600" verticalDpi="600" orientation="landscape" r:id="rId1"/>
  <headerFooter alignWithMargins="0">
    <oddHeader>&amp;C&amp;"Microsoft Sans Serif,Bold"&amp;12State of Nevada
Attorney General FY 2011 Budget Cost Allocation Plan&amp;R&amp;"Microsoft Sans Serif,Regular"&amp;9Based on Budgeted  FY  2011 Costs
For Use in FY 2011</oddHeader>
    <oddFooter xml:space="preserve">&amp;L&amp;"Microsoft Sans Serif,Italic"&amp;8MGT of America, Inc.&amp;C&amp;"Microsoft Sans Serif,Italic"&amp;9Page &amp;P of &amp;N&amp;R&amp;"Microsoft Sans Serif,Italic"&amp;9Final 3/4/2009&amp;"Arial,Regular"&amp;10 </oddFooter>
  </headerFooter>
  <rowBreaks count="24" manualBreakCount="24">
    <brk id="19" max="255" man="1"/>
    <brk id="32" max="255" man="1"/>
    <brk id="75" max="255" man="1"/>
    <brk id="118" max="255" man="1"/>
    <brk id="161" max="255" man="1"/>
    <brk id="172" min="13" max="24" man="1"/>
    <brk id="204" max="255" man="1"/>
    <brk id="239" max="255" man="1"/>
    <brk id="276" max="255" man="1"/>
    <brk id="308" max="255" man="1"/>
    <brk id="352" max="255" man="1"/>
    <brk id="396" max="255" man="1"/>
    <brk id="440" max="255" man="1"/>
    <brk id="484" max="255" man="1"/>
    <brk id="516" max="11" man="1"/>
    <brk id="537" max="11" man="1"/>
    <brk id="555" max="11" man="1"/>
    <brk id="599" max="255" man="1"/>
    <brk id="628" min="12" max="23" man="1"/>
    <brk id="643" max="255" man="1"/>
    <brk id="675" min="12" max="23" man="1"/>
    <brk id="687" max="255" man="1"/>
    <brk id="731" max="255" man="1"/>
    <brk id="76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Wilkes</dc:creator>
  <cp:keywords/>
  <dc:description/>
  <cp:lastModifiedBy>Carla Spencer</cp:lastModifiedBy>
  <cp:lastPrinted>2009-03-04T19:57:18Z</cp:lastPrinted>
  <dcterms:created xsi:type="dcterms:W3CDTF">2003-01-05T21:04:57Z</dcterms:created>
  <dcterms:modified xsi:type="dcterms:W3CDTF">2018-03-29T13:50:17Z</dcterms:modified>
  <cp:category/>
  <cp:version/>
  <cp:contentType/>
  <cp:contentStatus/>
</cp:coreProperties>
</file>